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Šī_darbgrāmata"/>
  <mc:AlternateContent xmlns:mc="http://schemas.openxmlformats.org/markup-compatibility/2006">
    <mc:Choice Requires="x15">
      <x15ac:absPath xmlns:x15ac="http://schemas.microsoft.com/office/spreadsheetml/2010/11/ac" url="https://conexusas-my.sharepoint.com/personal/imants_vulans_conexus_lv/Documents/Galvena dokumentu pakete/Darbs/Protokoli/2022/Sarunu procedūra/PRO_2022.123_zakumuiza. vanagzi/"/>
    </mc:Choice>
  </mc:AlternateContent>
  <xr:revisionPtr revIDLastSave="1" documentId="8_{248F0B7D-B015-4DAD-9570-A1891F135D85}" xr6:coauthVersionLast="47" xr6:coauthVersionMax="47" xr10:uidLastSave="{8E34C89D-11B7-44AB-8BBF-F9A4F8AEDECE}"/>
  <bookViews>
    <workbookView xWindow="10725" yWindow="4455" windowWidth="20760" windowHeight="12360" tabRatio="771" activeTab="3" xr2:uid="{00000000-000D-0000-FFFF-FFFF00000000}"/>
  </bookViews>
  <sheets>
    <sheet name="Būvniecības koptāme" sheetId="14" r:id="rId1"/>
    <sheet name="Kopsavilkuma aprēķins" sheetId="1" r:id="rId2"/>
    <sheet name="1.GP" sheetId="2" r:id="rId3"/>
    <sheet name="2.GAT" sheetId="3" r:id="rId4"/>
    <sheet name="3.BK" sheetId="4" r:id="rId5"/>
    <sheet name="4.EL" sheetId="10" r:id="rId6"/>
    <sheet name="5.VAS" sheetId="11" r:id="rId7"/>
    <sheet name="6.TSa" sheetId="12" r:id="rId8"/>
    <sheet name="7.ELKA" sheetId="8" r:id="rId9"/>
    <sheet name="9.DOP" sheetId="9" r:id="rId10"/>
  </sheets>
  <definedNames>
    <definedName name="_xlnm.Print_Area" localSheetId="2">'1.GP'!$A$7:$O$33</definedName>
    <definedName name="_xlnm.Print_Area" localSheetId="3">'2.GAT'!$A$7:$O$141</definedName>
    <definedName name="_xlnm.Print_Area" localSheetId="4">'3.BK'!$A$8:$O$32</definedName>
    <definedName name="_xlnm.Print_Area" localSheetId="5">'4.EL'!$A$6:$P$7</definedName>
    <definedName name="_xlnm.Print_Area" localSheetId="6">'5.VAS'!$A$11:$O$11</definedName>
    <definedName name="_xlnm.Print_Area" localSheetId="7">'6.TSa'!$A$1:$O$53</definedName>
    <definedName name="_xlnm.Print_Area" localSheetId="8">'7.ELKA'!$A$2:$O$37</definedName>
    <definedName name="_xlnm.Print_Area" localSheetId="9">'9.DOP'!$A$6:$O$43</definedName>
    <definedName name="_xlnm.Print_Area" localSheetId="1">'Kopsavilkuma aprēķins'!$A$1:$K$41</definedName>
    <definedName name="_xlnm.Print_Titles" localSheetId="3">'2.GAT'!$11:$12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" i="3" l="1"/>
  <c r="K18" i="3"/>
  <c r="L17" i="3"/>
  <c r="K17" i="3"/>
  <c r="L15" i="10" l="1"/>
  <c r="N13" i="10"/>
  <c r="M37" i="12"/>
  <c r="L37" i="12"/>
  <c r="O37" i="12" s="1"/>
  <c r="N37" i="12"/>
  <c r="K37" i="12"/>
  <c r="M36" i="12"/>
  <c r="L36" i="12"/>
  <c r="N36" i="12"/>
  <c r="K36" i="12"/>
  <c r="M29" i="12"/>
  <c r="L29" i="12"/>
  <c r="K29" i="12"/>
  <c r="M26" i="12"/>
  <c r="L26" i="12"/>
  <c r="N26" i="12"/>
  <c r="K26" i="12"/>
  <c r="M23" i="12"/>
  <c r="L23" i="12"/>
  <c r="N23" i="12"/>
  <c r="O23" i="12" s="1"/>
  <c r="K23" i="12"/>
  <c r="M17" i="12"/>
  <c r="L17" i="12"/>
  <c r="N17" i="12"/>
  <c r="K17" i="12"/>
  <c r="M16" i="12"/>
  <c r="L16" i="12"/>
  <c r="N16" i="12"/>
  <c r="K16" i="12"/>
  <c r="M65" i="11"/>
  <c r="O65" i="11" s="1"/>
  <c r="L65" i="11"/>
  <c r="N65" i="11"/>
  <c r="K65" i="11"/>
  <c r="M64" i="11"/>
  <c r="L64" i="11"/>
  <c r="N64" i="11"/>
  <c r="K64" i="11"/>
  <c r="M63" i="11"/>
  <c r="L63" i="11"/>
  <c r="N63" i="11"/>
  <c r="K63" i="11"/>
  <c r="M62" i="11"/>
  <c r="L62" i="11"/>
  <c r="N62" i="11"/>
  <c r="K62" i="11"/>
  <c r="M57" i="11"/>
  <c r="L57" i="11"/>
  <c r="N57" i="11"/>
  <c r="K57" i="11"/>
  <c r="M55" i="11"/>
  <c r="L55" i="11"/>
  <c r="N55" i="11"/>
  <c r="K55" i="11"/>
  <c r="M54" i="11"/>
  <c r="L54" i="11"/>
  <c r="N54" i="11"/>
  <c r="K54" i="11"/>
  <c r="M56" i="11"/>
  <c r="L56" i="11"/>
  <c r="N56" i="11"/>
  <c r="K56" i="11"/>
  <c r="M51" i="11"/>
  <c r="O51" i="11" s="1"/>
  <c r="L51" i="11"/>
  <c r="N51" i="11"/>
  <c r="K51" i="11"/>
  <c r="M28" i="11"/>
  <c r="L28" i="11"/>
  <c r="N28" i="11"/>
  <c r="K28" i="11"/>
  <c r="M27" i="11"/>
  <c r="L27" i="11"/>
  <c r="N27" i="11"/>
  <c r="K27" i="11"/>
  <c r="M23" i="11"/>
  <c r="L23" i="11"/>
  <c r="N23" i="11"/>
  <c r="K23" i="11"/>
  <c r="M21" i="11"/>
  <c r="L21" i="11"/>
  <c r="N21" i="11"/>
  <c r="K21" i="11"/>
  <c r="M20" i="11"/>
  <c r="L20" i="11"/>
  <c r="K20" i="11"/>
  <c r="M19" i="11"/>
  <c r="L19" i="11"/>
  <c r="O19" i="11" s="1"/>
  <c r="N19" i="11"/>
  <c r="K19" i="11"/>
  <c r="M18" i="11"/>
  <c r="L18" i="11"/>
  <c r="N18" i="11"/>
  <c r="K18" i="11"/>
  <c r="A44" i="10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M68" i="10"/>
  <c r="L68" i="10"/>
  <c r="K68" i="10"/>
  <c r="M53" i="10"/>
  <c r="L53" i="10"/>
  <c r="K53" i="10"/>
  <c r="N53" i="10"/>
  <c r="M52" i="10"/>
  <c r="L52" i="10"/>
  <c r="K52" i="10"/>
  <c r="N52" i="10"/>
  <c r="M50" i="10"/>
  <c r="L50" i="10"/>
  <c r="K50" i="10"/>
  <c r="N50" i="10"/>
  <c r="M49" i="10"/>
  <c r="L49" i="10"/>
  <c r="K49" i="10"/>
  <c r="N49" i="10"/>
  <c r="M48" i="10"/>
  <c r="L48" i="10"/>
  <c r="O48" i="10" s="1"/>
  <c r="K48" i="10"/>
  <c r="N48" i="10"/>
  <c r="M44" i="10"/>
  <c r="L44" i="10"/>
  <c r="K44" i="10"/>
  <c r="N44" i="10"/>
  <c r="M46" i="10"/>
  <c r="L46" i="10"/>
  <c r="K46" i="10"/>
  <c r="N46" i="10"/>
  <c r="M45" i="10"/>
  <c r="L45" i="10"/>
  <c r="K45" i="10"/>
  <c r="N45" i="10"/>
  <c r="O45" i="10" s="1"/>
  <c r="M18" i="10"/>
  <c r="L18" i="10"/>
  <c r="N18" i="10"/>
  <c r="K18" i="10"/>
  <c r="M19" i="10"/>
  <c r="L19" i="10"/>
  <c r="N19" i="10"/>
  <c r="K19" i="10"/>
  <c r="M21" i="10"/>
  <c r="L21" i="10"/>
  <c r="K21" i="10"/>
  <c r="M22" i="10"/>
  <c r="L22" i="10"/>
  <c r="N22" i="10"/>
  <c r="K22" i="10"/>
  <c r="M23" i="10"/>
  <c r="L23" i="10"/>
  <c r="N23" i="10"/>
  <c r="K23" i="10"/>
  <c r="M26" i="10"/>
  <c r="L26" i="10"/>
  <c r="K26" i="10"/>
  <c r="M27" i="10"/>
  <c r="L27" i="10"/>
  <c r="N27" i="10"/>
  <c r="K27" i="10"/>
  <c r="M28" i="10"/>
  <c r="L28" i="10"/>
  <c r="N28" i="10"/>
  <c r="K28" i="10"/>
  <c r="M13" i="10"/>
  <c r="L13" i="10"/>
  <c r="O13" i="10" s="1"/>
  <c r="K13" i="10"/>
  <c r="K14" i="10"/>
  <c r="K20" i="10"/>
  <c r="L15" i="8"/>
  <c r="K15" i="8"/>
  <c r="M15" i="8"/>
  <c r="N15" i="8"/>
  <c r="N50" i="3"/>
  <c r="K50" i="3"/>
  <c r="N28" i="9"/>
  <c r="K28" i="9"/>
  <c r="N32" i="9"/>
  <c r="M32" i="9"/>
  <c r="K32" i="9"/>
  <c r="L32" i="9"/>
  <c r="N31" i="9"/>
  <c r="O31" i="9" s="1"/>
  <c r="K31" i="9"/>
  <c r="N23" i="9"/>
  <c r="M23" i="9"/>
  <c r="K23" i="9"/>
  <c r="L23" i="9"/>
  <c r="N22" i="9"/>
  <c r="M22" i="9"/>
  <c r="K22" i="9"/>
  <c r="N21" i="9"/>
  <c r="M21" i="9"/>
  <c r="K21" i="9"/>
  <c r="L21" i="9"/>
  <c r="N20" i="9"/>
  <c r="M20" i="9"/>
  <c r="K20" i="9"/>
  <c r="N19" i="9"/>
  <c r="M19" i="9"/>
  <c r="K19" i="9"/>
  <c r="N18" i="9"/>
  <c r="M18" i="9"/>
  <c r="K18" i="9"/>
  <c r="N17" i="9"/>
  <c r="M17" i="9"/>
  <c r="M24" i="9" s="1"/>
  <c r="M37" i="9" s="1"/>
  <c r="K17" i="9"/>
  <c r="L17" i="9"/>
  <c r="N16" i="9"/>
  <c r="M16" i="9"/>
  <c r="K16" i="9"/>
  <c r="L16" i="9"/>
  <c r="M21" i="3"/>
  <c r="M20" i="3"/>
  <c r="N63" i="3"/>
  <c r="K63" i="3"/>
  <c r="N62" i="3"/>
  <c r="K62" i="3"/>
  <c r="K58" i="3"/>
  <c r="N58" i="3"/>
  <c r="N55" i="3"/>
  <c r="K55" i="3"/>
  <c r="N52" i="3"/>
  <c r="K52" i="3"/>
  <c r="N51" i="3"/>
  <c r="K51" i="3"/>
  <c r="L51" i="3"/>
  <c r="N49" i="3"/>
  <c r="K49" i="3"/>
  <c r="N47" i="3"/>
  <c r="K47" i="3"/>
  <c r="L47" i="3"/>
  <c r="N45" i="3"/>
  <c r="K45" i="3"/>
  <c r="L45" i="3"/>
  <c r="N44" i="3"/>
  <c r="K44" i="3"/>
  <c r="L44" i="3"/>
  <c r="N41" i="3"/>
  <c r="K41" i="3"/>
  <c r="L41" i="3"/>
  <c r="M28" i="8"/>
  <c r="L28" i="8"/>
  <c r="O28" i="8" s="1"/>
  <c r="K28" i="8"/>
  <c r="N28" i="8"/>
  <c r="L30" i="8"/>
  <c r="K30" i="8"/>
  <c r="N29" i="8"/>
  <c r="M29" i="8"/>
  <c r="K29" i="8"/>
  <c r="L29" i="8"/>
  <c r="O29" i="8" s="1"/>
  <c r="M40" i="12"/>
  <c r="L40" i="12"/>
  <c r="K40" i="12"/>
  <c r="M38" i="12"/>
  <c r="L38" i="12"/>
  <c r="N38" i="12"/>
  <c r="K38" i="12"/>
  <c r="M39" i="12"/>
  <c r="L39" i="12"/>
  <c r="K39" i="12"/>
  <c r="M35" i="12"/>
  <c r="M41" i="12" s="1"/>
  <c r="M45" i="12" s="1"/>
  <c r="L35" i="12"/>
  <c r="N35" i="12"/>
  <c r="K35" i="12"/>
  <c r="M34" i="12"/>
  <c r="L34" i="12"/>
  <c r="L41" i="12" s="1"/>
  <c r="L45" i="12" s="1"/>
  <c r="N34" i="12"/>
  <c r="K34" i="12"/>
  <c r="M30" i="12"/>
  <c r="L30" i="12"/>
  <c r="N30" i="12"/>
  <c r="K30" i="12"/>
  <c r="M28" i="12"/>
  <c r="L28" i="12"/>
  <c r="K28" i="12"/>
  <c r="M27" i="12"/>
  <c r="L27" i="12"/>
  <c r="K27" i="12"/>
  <c r="M25" i="12"/>
  <c r="L25" i="12"/>
  <c r="K25" i="12"/>
  <c r="M24" i="12"/>
  <c r="L24" i="12"/>
  <c r="N24" i="12"/>
  <c r="K24" i="12"/>
  <c r="M22" i="12"/>
  <c r="L22" i="12"/>
  <c r="K22" i="12"/>
  <c r="M18" i="12"/>
  <c r="L18" i="12"/>
  <c r="N18" i="12"/>
  <c r="K18" i="12"/>
  <c r="M75" i="11"/>
  <c r="O75" i="11" s="1"/>
  <c r="L75" i="11"/>
  <c r="N75" i="11"/>
  <c r="K75" i="11"/>
  <c r="M74" i="11"/>
  <c r="L74" i="11"/>
  <c r="N74" i="11"/>
  <c r="K74" i="11"/>
  <c r="M73" i="11"/>
  <c r="L73" i="11"/>
  <c r="K73" i="11"/>
  <c r="M72" i="11"/>
  <c r="L72" i="11"/>
  <c r="N72" i="11"/>
  <c r="K72" i="11"/>
  <c r="M71" i="11"/>
  <c r="L71" i="11"/>
  <c r="N71" i="11"/>
  <c r="K71" i="11"/>
  <c r="M70" i="11"/>
  <c r="L70" i="11"/>
  <c r="K70" i="11"/>
  <c r="M69" i="11"/>
  <c r="L69" i="11"/>
  <c r="K69" i="11"/>
  <c r="M68" i="11"/>
  <c r="L68" i="11"/>
  <c r="K68" i="11"/>
  <c r="M67" i="11"/>
  <c r="L67" i="11"/>
  <c r="K67" i="11"/>
  <c r="M66" i="11"/>
  <c r="L66" i="11"/>
  <c r="K66" i="11"/>
  <c r="M61" i="11"/>
  <c r="L61" i="11"/>
  <c r="N61" i="11"/>
  <c r="K61" i="11"/>
  <c r="M53" i="11"/>
  <c r="L53" i="11"/>
  <c r="N53" i="11"/>
  <c r="K53" i="11"/>
  <c r="M52" i="11"/>
  <c r="L52" i="11"/>
  <c r="K52" i="11"/>
  <c r="M50" i="11"/>
  <c r="L50" i="11"/>
  <c r="K50" i="11"/>
  <c r="M49" i="11"/>
  <c r="O49" i="11" s="1"/>
  <c r="L49" i="11"/>
  <c r="N49" i="11"/>
  <c r="K49" i="11"/>
  <c r="M48" i="11"/>
  <c r="L48" i="11"/>
  <c r="N48" i="11"/>
  <c r="K48" i="11"/>
  <c r="M44" i="11"/>
  <c r="O44" i="11" s="1"/>
  <c r="L44" i="11"/>
  <c r="N44" i="11"/>
  <c r="K44" i="11"/>
  <c r="M43" i="11"/>
  <c r="L43" i="11"/>
  <c r="K43" i="11"/>
  <c r="M42" i="11"/>
  <c r="L42" i="11"/>
  <c r="N42" i="11"/>
  <c r="K42" i="11"/>
  <c r="M41" i="11"/>
  <c r="L41" i="11"/>
  <c r="N41" i="11"/>
  <c r="O41" i="11" s="1"/>
  <c r="K41" i="11"/>
  <c r="M40" i="11"/>
  <c r="L40" i="11"/>
  <c r="K40" i="11"/>
  <c r="M39" i="11"/>
  <c r="L39" i="11"/>
  <c r="K39" i="11"/>
  <c r="M38" i="11"/>
  <c r="L38" i="11"/>
  <c r="N38" i="11"/>
  <c r="K38" i="11"/>
  <c r="M37" i="11"/>
  <c r="L37" i="11"/>
  <c r="K37" i="11"/>
  <c r="M36" i="11"/>
  <c r="L36" i="11"/>
  <c r="N36" i="11"/>
  <c r="K36" i="11"/>
  <c r="M35" i="11"/>
  <c r="L35" i="11"/>
  <c r="K35" i="11"/>
  <c r="M34" i="11"/>
  <c r="L34" i="11"/>
  <c r="K34" i="11"/>
  <c r="M33" i="11"/>
  <c r="L33" i="11"/>
  <c r="N33" i="11"/>
  <c r="K33" i="11"/>
  <c r="M29" i="11"/>
  <c r="L29" i="11"/>
  <c r="K29" i="11"/>
  <c r="M26" i="11"/>
  <c r="L26" i="11"/>
  <c r="K26" i="11"/>
  <c r="M25" i="11"/>
  <c r="O25" i="11" s="1"/>
  <c r="L25" i="11"/>
  <c r="N25" i="11"/>
  <c r="K25" i="11"/>
  <c r="M24" i="11"/>
  <c r="L24" i="11"/>
  <c r="K24" i="11"/>
  <c r="M22" i="11"/>
  <c r="L22" i="11"/>
  <c r="K22" i="11"/>
  <c r="M78" i="10"/>
  <c r="L78" i="10"/>
  <c r="K78" i="10"/>
  <c r="M77" i="10"/>
  <c r="L77" i="10"/>
  <c r="K77" i="10"/>
  <c r="M76" i="10"/>
  <c r="L76" i="10"/>
  <c r="K76" i="10"/>
  <c r="N76" i="10"/>
  <c r="M75" i="10"/>
  <c r="L75" i="10"/>
  <c r="K75" i="10"/>
  <c r="N75" i="10"/>
  <c r="M74" i="10"/>
  <c r="L74" i="10"/>
  <c r="K74" i="10"/>
  <c r="N74" i="10"/>
  <c r="M73" i="10"/>
  <c r="L73" i="10"/>
  <c r="K73" i="10"/>
  <c r="M72" i="10"/>
  <c r="L72" i="10"/>
  <c r="K72" i="10"/>
  <c r="M71" i="10"/>
  <c r="L71" i="10"/>
  <c r="K71" i="10"/>
  <c r="M70" i="10"/>
  <c r="L70" i="10"/>
  <c r="K70" i="10"/>
  <c r="M69" i="10"/>
  <c r="O69" i="10" s="1"/>
  <c r="L69" i="10"/>
  <c r="K69" i="10"/>
  <c r="N69" i="10"/>
  <c r="M67" i="10"/>
  <c r="L67" i="10"/>
  <c r="K67" i="10"/>
  <c r="N67" i="10"/>
  <c r="M66" i="10"/>
  <c r="O66" i="10" s="1"/>
  <c r="L66" i="10"/>
  <c r="K66" i="10"/>
  <c r="N66" i="10"/>
  <c r="M65" i="10"/>
  <c r="L65" i="10"/>
  <c r="K65" i="10"/>
  <c r="M64" i="10"/>
  <c r="L64" i="10"/>
  <c r="O64" i="10" s="1"/>
  <c r="K64" i="10"/>
  <c r="N64" i="10"/>
  <c r="M63" i="10"/>
  <c r="L63" i="10"/>
  <c r="K63" i="10"/>
  <c r="N63" i="10"/>
  <c r="M62" i="10"/>
  <c r="L62" i="10"/>
  <c r="K62" i="10"/>
  <c r="M61" i="10"/>
  <c r="L61" i="10"/>
  <c r="K61" i="10"/>
  <c r="N61" i="10"/>
  <c r="M60" i="10"/>
  <c r="L60" i="10"/>
  <c r="K60" i="10"/>
  <c r="N60" i="10"/>
  <c r="M59" i="10"/>
  <c r="L59" i="10"/>
  <c r="K59" i="10"/>
  <c r="N59" i="10"/>
  <c r="M58" i="10"/>
  <c r="L58" i="10"/>
  <c r="K58" i="10"/>
  <c r="N58" i="10"/>
  <c r="M57" i="10"/>
  <c r="L57" i="10"/>
  <c r="K57" i="10"/>
  <c r="N57" i="10"/>
  <c r="M56" i="10"/>
  <c r="L56" i="10"/>
  <c r="K56" i="10"/>
  <c r="N56" i="10"/>
  <c r="M55" i="10"/>
  <c r="L55" i="10"/>
  <c r="K55" i="10"/>
  <c r="N55" i="10"/>
  <c r="M54" i="10"/>
  <c r="L54" i="10"/>
  <c r="K54" i="10"/>
  <c r="M51" i="10"/>
  <c r="L51" i="10"/>
  <c r="K51" i="10"/>
  <c r="N51" i="10"/>
  <c r="M47" i="10"/>
  <c r="L47" i="10"/>
  <c r="K47" i="10"/>
  <c r="N47" i="10"/>
  <c r="M43" i="10"/>
  <c r="L43" i="10"/>
  <c r="K43" i="10"/>
  <c r="M40" i="10"/>
  <c r="L40" i="10"/>
  <c r="N40" i="10"/>
  <c r="K40" i="10"/>
  <c r="M39" i="10"/>
  <c r="L39" i="10"/>
  <c r="N39" i="10"/>
  <c r="K39" i="10"/>
  <c r="M38" i="10"/>
  <c r="L38" i="10"/>
  <c r="N38" i="10"/>
  <c r="K38" i="10"/>
  <c r="M37" i="10"/>
  <c r="L37" i="10"/>
  <c r="K37" i="10"/>
  <c r="M36" i="10"/>
  <c r="L36" i="10"/>
  <c r="N36" i="10"/>
  <c r="K36" i="10"/>
  <c r="M35" i="10"/>
  <c r="L35" i="10"/>
  <c r="N35" i="10"/>
  <c r="K35" i="10"/>
  <c r="M34" i="10"/>
  <c r="L34" i="10"/>
  <c r="N34" i="10"/>
  <c r="K34" i="10"/>
  <c r="M33" i="10"/>
  <c r="L33" i="10"/>
  <c r="N33" i="10"/>
  <c r="K33" i="10"/>
  <c r="M32" i="10"/>
  <c r="L32" i="10"/>
  <c r="N32" i="10"/>
  <c r="K32" i="10"/>
  <c r="M31" i="10"/>
  <c r="L31" i="10"/>
  <c r="N31" i="10"/>
  <c r="K31" i="10"/>
  <c r="M30" i="10"/>
  <c r="L30" i="10"/>
  <c r="N30" i="10"/>
  <c r="K30" i="10"/>
  <c r="M29" i="10"/>
  <c r="L29" i="10"/>
  <c r="N29" i="10"/>
  <c r="K29" i="10"/>
  <c r="M25" i="10"/>
  <c r="L25" i="10"/>
  <c r="K25" i="10"/>
  <c r="M24" i="10"/>
  <c r="L24" i="10"/>
  <c r="O24" i="10" s="1"/>
  <c r="N24" i="10"/>
  <c r="K24" i="10"/>
  <c r="M17" i="10"/>
  <c r="L17" i="10"/>
  <c r="K17" i="10"/>
  <c r="M20" i="10"/>
  <c r="L20" i="10"/>
  <c r="N20" i="10"/>
  <c r="O20" i="10" s="1"/>
  <c r="M16" i="10"/>
  <c r="L16" i="10"/>
  <c r="O16" i="10" s="1"/>
  <c r="N16" i="10"/>
  <c r="K16" i="10"/>
  <c r="M15" i="10"/>
  <c r="K15" i="10"/>
  <c r="M14" i="10"/>
  <c r="L14" i="10"/>
  <c r="K82" i="3"/>
  <c r="M82" i="3"/>
  <c r="N82" i="3"/>
  <c r="K59" i="3"/>
  <c r="N59" i="3"/>
  <c r="K60" i="3"/>
  <c r="N60" i="3"/>
  <c r="K54" i="3"/>
  <c r="N54" i="3"/>
  <c r="K56" i="3"/>
  <c r="N56" i="3"/>
  <c r="K57" i="3"/>
  <c r="N57" i="3"/>
  <c r="L20" i="3"/>
  <c r="L21" i="3"/>
  <c r="O18" i="3"/>
  <c r="N19" i="3"/>
  <c r="L14" i="8"/>
  <c r="L16" i="8"/>
  <c r="L18" i="8"/>
  <c r="L21" i="8"/>
  <c r="L23" i="8"/>
  <c r="L24" i="8"/>
  <c r="L25" i="8"/>
  <c r="L27" i="8"/>
  <c r="L12" i="8"/>
  <c r="K26" i="9"/>
  <c r="M26" i="9"/>
  <c r="N26" i="9"/>
  <c r="L30" i="9"/>
  <c r="K30" i="9"/>
  <c r="M30" i="9"/>
  <c r="M33" i="9" s="1"/>
  <c r="N30" i="9"/>
  <c r="N33" i="9" s="1"/>
  <c r="K35" i="9"/>
  <c r="M35" i="9"/>
  <c r="N35" i="9"/>
  <c r="K12" i="8"/>
  <c r="M12" i="8"/>
  <c r="N12" i="8"/>
  <c r="K13" i="8"/>
  <c r="M13" i="8"/>
  <c r="N13" i="8"/>
  <c r="K14" i="8"/>
  <c r="M14" i="8"/>
  <c r="N14" i="8"/>
  <c r="K16" i="8"/>
  <c r="M16" i="8"/>
  <c r="N16" i="8"/>
  <c r="O16" i="8" s="1"/>
  <c r="K17" i="8"/>
  <c r="M17" i="8"/>
  <c r="N17" i="8"/>
  <c r="O17" i="8" s="1"/>
  <c r="K18" i="8"/>
  <c r="M18" i="8"/>
  <c r="N18" i="8"/>
  <c r="K19" i="8"/>
  <c r="M19" i="8"/>
  <c r="N19" i="8"/>
  <c r="K20" i="8"/>
  <c r="M20" i="8"/>
  <c r="N20" i="8"/>
  <c r="K21" i="8"/>
  <c r="M21" i="8"/>
  <c r="N21" i="8"/>
  <c r="K22" i="8"/>
  <c r="M22" i="8"/>
  <c r="N22" i="8"/>
  <c r="K23" i="8"/>
  <c r="M23" i="8"/>
  <c r="N23" i="8"/>
  <c r="K24" i="8"/>
  <c r="M24" i="8"/>
  <c r="N24" i="8"/>
  <c r="K25" i="8"/>
  <c r="M25" i="8"/>
  <c r="N25" i="8"/>
  <c r="K26" i="8"/>
  <c r="M26" i="8"/>
  <c r="N26" i="8"/>
  <c r="K27" i="8"/>
  <c r="N27" i="8"/>
  <c r="K13" i="4"/>
  <c r="J13" i="4"/>
  <c r="L13" i="4"/>
  <c r="N13" i="4"/>
  <c r="N16" i="4" s="1"/>
  <c r="N25" i="4" s="1"/>
  <c r="K14" i="4"/>
  <c r="J14" i="4"/>
  <c r="L14" i="4"/>
  <c r="N14" i="4"/>
  <c r="K15" i="4"/>
  <c r="J15" i="4"/>
  <c r="L15" i="4"/>
  <c r="O15" i="4"/>
  <c r="N15" i="4"/>
  <c r="K18" i="4"/>
  <c r="J18" i="4"/>
  <c r="L18" i="4"/>
  <c r="M18" i="4"/>
  <c r="O18" i="4" s="1"/>
  <c r="N18" i="4"/>
  <c r="K19" i="4"/>
  <c r="J19" i="4"/>
  <c r="L19" i="4"/>
  <c r="M19" i="4"/>
  <c r="N19" i="4"/>
  <c r="K20" i="4"/>
  <c r="J20" i="4"/>
  <c r="L20" i="4"/>
  <c r="M20" i="4"/>
  <c r="N20" i="4"/>
  <c r="K21" i="4"/>
  <c r="J21" i="4"/>
  <c r="L21" i="4"/>
  <c r="L23" i="4" s="1"/>
  <c r="L26" i="4" s="1"/>
  <c r="M21" i="4"/>
  <c r="N21" i="4"/>
  <c r="K22" i="4"/>
  <c r="J22" i="4"/>
  <c r="L22" i="4"/>
  <c r="M22" i="4"/>
  <c r="N22" i="4"/>
  <c r="M25" i="4"/>
  <c r="K14" i="3"/>
  <c r="N14" i="3"/>
  <c r="L15" i="3"/>
  <c r="K15" i="3"/>
  <c r="N15" i="3"/>
  <c r="L16" i="3"/>
  <c r="K16" i="3"/>
  <c r="M16" i="3"/>
  <c r="N16" i="3"/>
  <c r="N18" i="3"/>
  <c r="K20" i="3"/>
  <c r="N20" i="3"/>
  <c r="K21" i="3"/>
  <c r="N21" i="3"/>
  <c r="O25" i="3"/>
  <c r="L26" i="3"/>
  <c r="K26" i="3"/>
  <c r="N26" i="3"/>
  <c r="O27" i="3"/>
  <c r="L28" i="3"/>
  <c r="K28" i="3"/>
  <c r="N28" i="3"/>
  <c r="O29" i="3"/>
  <c r="K30" i="3"/>
  <c r="N30" i="3"/>
  <c r="K34" i="3"/>
  <c r="L34" i="3"/>
  <c r="N34" i="3"/>
  <c r="K35" i="3"/>
  <c r="L35" i="3"/>
  <c r="M35" i="3"/>
  <c r="N35" i="3"/>
  <c r="N36" i="3" s="1"/>
  <c r="N129" i="3" s="1"/>
  <c r="K39" i="3"/>
  <c r="N39" i="3"/>
  <c r="K42" i="3"/>
  <c r="N42" i="3"/>
  <c r="L48" i="3"/>
  <c r="K48" i="3"/>
  <c r="N48" i="3"/>
  <c r="L53" i="3"/>
  <c r="O53" i="3" s="1"/>
  <c r="K53" i="3"/>
  <c r="N53" i="3"/>
  <c r="L64" i="3"/>
  <c r="K64" i="3"/>
  <c r="N64" i="3"/>
  <c r="L67" i="3"/>
  <c r="K67" i="3"/>
  <c r="O67" i="3"/>
  <c r="N67" i="3"/>
  <c r="L68" i="3"/>
  <c r="O68" i="3" s="1"/>
  <c r="K68" i="3"/>
  <c r="M68" i="3"/>
  <c r="N68" i="3"/>
  <c r="K69" i="3"/>
  <c r="M69" i="3"/>
  <c r="N69" i="3"/>
  <c r="O69" i="3" s="1"/>
  <c r="L70" i="3"/>
  <c r="O70" i="3" s="1"/>
  <c r="K70" i="3"/>
  <c r="M70" i="3"/>
  <c r="N70" i="3"/>
  <c r="L71" i="3"/>
  <c r="K71" i="3"/>
  <c r="M71" i="3"/>
  <c r="N71" i="3"/>
  <c r="K72" i="3"/>
  <c r="M72" i="3"/>
  <c r="N72" i="3"/>
  <c r="K73" i="3"/>
  <c r="M73" i="3"/>
  <c r="N73" i="3"/>
  <c r="K74" i="3"/>
  <c r="M74" i="3"/>
  <c r="N74" i="3"/>
  <c r="K75" i="3"/>
  <c r="M75" i="3"/>
  <c r="N75" i="3"/>
  <c r="K76" i="3"/>
  <c r="N76" i="3"/>
  <c r="L77" i="3"/>
  <c r="K77" i="3"/>
  <c r="M77" i="3"/>
  <c r="N77" i="3"/>
  <c r="L78" i="3"/>
  <c r="K78" i="3"/>
  <c r="M78" i="3"/>
  <c r="N78" i="3"/>
  <c r="L79" i="3"/>
  <c r="K79" i="3"/>
  <c r="M79" i="3"/>
  <c r="N79" i="3"/>
  <c r="K80" i="3"/>
  <c r="M80" i="3"/>
  <c r="N80" i="3"/>
  <c r="K81" i="3"/>
  <c r="M81" i="3"/>
  <c r="N81" i="3"/>
  <c r="L84" i="3"/>
  <c r="O84" i="3" s="1"/>
  <c r="K84" i="3"/>
  <c r="M84" i="3"/>
  <c r="N84" i="3"/>
  <c r="K85" i="3"/>
  <c r="M85" i="3"/>
  <c r="N85" i="3"/>
  <c r="L86" i="3"/>
  <c r="K86" i="3"/>
  <c r="M86" i="3"/>
  <c r="N86" i="3"/>
  <c r="K87" i="3"/>
  <c r="M87" i="3"/>
  <c r="N87" i="3"/>
  <c r="K91" i="3"/>
  <c r="L91" i="3"/>
  <c r="O91" i="3" s="1"/>
  <c r="N91" i="3"/>
  <c r="K92" i="3"/>
  <c r="L92" i="3"/>
  <c r="N92" i="3"/>
  <c r="K93" i="3"/>
  <c r="L93" i="3"/>
  <c r="N93" i="3"/>
  <c r="K94" i="3"/>
  <c r="L94" i="3"/>
  <c r="N94" i="3"/>
  <c r="L97" i="3"/>
  <c r="K97" i="3"/>
  <c r="M97" i="3"/>
  <c r="O97" i="3" s="1"/>
  <c r="N97" i="3"/>
  <c r="L98" i="3"/>
  <c r="K98" i="3"/>
  <c r="M98" i="3"/>
  <c r="N98" i="3"/>
  <c r="K99" i="3"/>
  <c r="M99" i="3"/>
  <c r="N99" i="3"/>
  <c r="L100" i="3"/>
  <c r="K100" i="3"/>
  <c r="M100" i="3"/>
  <c r="N100" i="3"/>
  <c r="K101" i="3"/>
  <c r="M101" i="3"/>
  <c r="N101" i="3"/>
  <c r="K104" i="3"/>
  <c r="M104" i="3"/>
  <c r="N104" i="3"/>
  <c r="M107" i="3"/>
  <c r="O107" i="3" s="1"/>
  <c r="L108" i="3"/>
  <c r="K108" i="3"/>
  <c r="N108" i="3"/>
  <c r="K109" i="3"/>
  <c r="N109" i="3"/>
  <c r="K110" i="3"/>
  <c r="N110" i="3"/>
  <c r="L111" i="3"/>
  <c r="O111" i="3" s="1"/>
  <c r="K111" i="3"/>
  <c r="N111" i="3"/>
  <c r="K114" i="3"/>
  <c r="N114" i="3"/>
  <c r="K115" i="3"/>
  <c r="N115" i="3"/>
  <c r="K116" i="3"/>
  <c r="N116" i="3"/>
  <c r="N118" i="3" s="1"/>
  <c r="N133" i="3" s="1"/>
  <c r="K117" i="3"/>
  <c r="M117" i="3"/>
  <c r="M118" i="3" s="1"/>
  <c r="M133" i="3" s="1"/>
  <c r="N117" i="3"/>
  <c r="L121" i="3"/>
  <c r="O121" i="3" s="1"/>
  <c r="K121" i="3"/>
  <c r="N121" i="3"/>
  <c r="L122" i="3"/>
  <c r="O122" i="3" s="1"/>
  <c r="K122" i="3"/>
  <c r="N122" i="3"/>
  <c r="L123" i="3"/>
  <c r="K123" i="3"/>
  <c r="M123" i="3"/>
  <c r="N123" i="3"/>
  <c r="L124" i="3"/>
  <c r="O124" i="3" s="1"/>
  <c r="K124" i="3"/>
  <c r="N124" i="3"/>
  <c r="K125" i="3"/>
  <c r="M125" i="3"/>
  <c r="N125" i="3"/>
  <c r="K14" i="2"/>
  <c r="K17" i="2" s="1"/>
  <c r="N14" i="2"/>
  <c r="N17" i="2" s="1"/>
  <c r="M15" i="2"/>
  <c r="O15" i="2" s="1"/>
  <c r="M16" i="2"/>
  <c r="O16" i="2" s="1"/>
  <c r="K20" i="2"/>
  <c r="K26" i="2" s="1"/>
  <c r="M20" i="2"/>
  <c r="N20" i="2"/>
  <c r="L21" i="2"/>
  <c r="K21" i="2"/>
  <c r="M21" i="2"/>
  <c r="N21" i="2"/>
  <c r="L22" i="2"/>
  <c r="O22" i="2"/>
  <c r="K22" i="2"/>
  <c r="M22" i="2"/>
  <c r="N22" i="2"/>
  <c r="L23" i="2"/>
  <c r="K23" i="2"/>
  <c r="M23" i="2"/>
  <c r="N23" i="2"/>
  <c r="L24" i="2"/>
  <c r="K24" i="2"/>
  <c r="M24" i="2"/>
  <c r="N24" i="2"/>
  <c r="K25" i="2"/>
  <c r="M25" i="2"/>
  <c r="N25" i="2"/>
  <c r="K19" i="3"/>
  <c r="M19" i="3"/>
  <c r="L13" i="8"/>
  <c r="L28" i="9"/>
  <c r="O28" i="9" s="1"/>
  <c r="L35" i="9"/>
  <c r="L18" i="9"/>
  <c r="L63" i="3"/>
  <c r="O63" i="3" s="1"/>
  <c r="L110" i="3"/>
  <c r="O110" i="3" s="1"/>
  <c r="L82" i="3"/>
  <c r="L57" i="3"/>
  <c r="L75" i="3"/>
  <c r="O75" i="3" s="1"/>
  <c r="O28" i="3"/>
  <c r="L59" i="3"/>
  <c r="O59" i="3" s="1"/>
  <c r="L19" i="3"/>
  <c r="L54" i="3"/>
  <c r="O54" i="3" s="1"/>
  <c r="O93" i="3"/>
  <c r="N17" i="3"/>
  <c r="L14" i="3"/>
  <c r="L76" i="3"/>
  <c r="O76" i="3" s="1"/>
  <c r="L116" i="3"/>
  <c r="L31" i="9"/>
  <c r="L17" i="8"/>
  <c r="N30" i="8"/>
  <c r="L56" i="3"/>
  <c r="L62" i="3"/>
  <c r="O62" i="3" s="1"/>
  <c r="L50" i="3"/>
  <c r="L99" i="3"/>
  <c r="O99" i="3"/>
  <c r="L22" i="9"/>
  <c r="L19" i="8"/>
  <c r="L87" i="3"/>
  <c r="O87" i="3" s="1"/>
  <c r="L49" i="3"/>
  <c r="O49" i="3" s="1"/>
  <c r="L42" i="3"/>
  <c r="O33" i="3"/>
  <c r="O38" i="12"/>
  <c r="N43" i="11"/>
  <c r="N35" i="11"/>
  <c r="N40" i="11"/>
  <c r="N70" i="11"/>
  <c r="O70" i="11" s="1"/>
  <c r="N68" i="11"/>
  <c r="O68" i="11" s="1"/>
  <c r="N29" i="11"/>
  <c r="O29" i="11" s="1"/>
  <c r="N34" i="11"/>
  <c r="O34" i="11" s="1"/>
  <c r="N73" i="11"/>
  <c r="N66" i="11"/>
  <c r="N24" i="11"/>
  <c r="O24" i="11" s="1"/>
  <c r="N39" i="11"/>
  <c r="O39" i="11" s="1"/>
  <c r="N50" i="11"/>
  <c r="O46" i="10"/>
  <c r="N77" i="10"/>
  <c r="O77" i="10" s="1"/>
  <c r="N72" i="10"/>
  <c r="N71" i="10"/>
  <c r="O38" i="10"/>
  <c r="N15" i="10"/>
  <c r="N70" i="10"/>
  <c r="O70" i="10" s="1"/>
  <c r="N78" i="10"/>
  <c r="N25" i="10"/>
  <c r="O56" i="11"/>
  <c r="O28" i="11"/>
  <c r="L19" i="12"/>
  <c r="L43" i="12" s="1"/>
  <c r="O16" i="12"/>
  <c r="N54" i="10"/>
  <c r="O23" i="11"/>
  <c r="O21" i="3"/>
  <c r="N37" i="10"/>
  <c r="N69" i="11"/>
  <c r="O72" i="11"/>
  <c r="N73" i="10"/>
  <c r="L22" i="8"/>
  <c r="L26" i="9"/>
  <c r="O26" i="9" s="1"/>
  <c r="K33" i="9"/>
  <c r="M126" i="3"/>
  <c r="M134" i="3" s="1"/>
  <c r="N27" i="12"/>
  <c r="N22" i="12"/>
  <c r="L80" i="3"/>
  <c r="O80" i="3" s="1"/>
  <c r="L30" i="3"/>
  <c r="O30" i="3" s="1"/>
  <c r="N67" i="11"/>
  <c r="O67" i="11" s="1"/>
  <c r="N21" i="10"/>
  <c r="O21" i="10" s="1"/>
  <c r="N22" i="11"/>
  <c r="O61" i="11"/>
  <c r="N14" i="10"/>
  <c r="L19" i="9"/>
  <c r="L60" i="3"/>
  <c r="L25" i="2"/>
  <c r="L109" i="3"/>
  <c r="O109" i="3" s="1"/>
  <c r="N17" i="10"/>
  <c r="L81" i="3"/>
  <c r="N25" i="12"/>
  <c r="O25" i="12" s="1"/>
  <c r="L101" i="3"/>
  <c r="O101" i="3" s="1"/>
  <c r="N65" i="10"/>
  <c r="L114" i="3"/>
  <c r="N68" i="10"/>
  <c r="N29" i="12"/>
  <c r="O29" i="12" s="1"/>
  <c r="N26" i="10"/>
  <c r="L69" i="3"/>
  <c r="O22" i="12"/>
  <c r="O114" i="3"/>
  <c r="O52" i="10" l="1"/>
  <c r="O14" i="10"/>
  <c r="O98" i="3"/>
  <c r="O71" i="3"/>
  <c r="O22" i="11"/>
  <c r="O33" i="11"/>
  <c r="K58" i="11"/>
  <c r="K80" i="11" s="1"/>
  <c r="L76" i="11"/>
  <c r="L81" i="11" s="1"/>
  <c r="O71" i="11"/>
  <c r="N24" i="9"/>
  <c r="N31" i="8"/>
  <c r="N33" i="8" s="1"/>
  <c r="G18" i="1" s="1"/>
  <c r="O68" i="10"/>
  <c r="O22" i="4"/>
  <c r="O23" i="8"/>
  <c r="O36" i="11"/>
  <c r="O48" i="11"/>
  <c r="O74" i="11"/>
  <c r="O18" i="12"/>
  <c r="L31" i="12"/>
  <c r="L44" i="12" s="1"/>
  <c r="O22" i="10"/>
  <c r="O19" i="10"/>
  <c r="O44" i="10"/>
  <c r="O49" i="10"/>
  <c r="O17" i="12"/>
  <c r="O19" i="12" s="1"/>
  <c r="O43" i="12" s="1"/>
  <c r="O22" i="9"/>
  <c r="O73" i="11"/>
  <c r="N22" i="3"/>
  <c r="N128" i="3" s="1"/>
  <c r="O14" i="8"/>
  <c r="K24" i="9"/>
  <c r="O18" i="9"/>
  <c r="M30" i="11"/>
  <c r="M78" i="11" s="1"/>
  <c r="O35" i="11"/>
  <c r="O72" i="10"/>
  <c r="O116" i="3"/>
  <c r="O24" i="2"/>
  <c r="O123" i="3"/>
  <c r="K23" i="4"/>
  <c r="K26" i="4" s="1"/>
  <c r="O32" i="10"/>
  <c r="O34" i="10"/>
  <c r="O59" i="10"/>
  <c r="O61" i="10"/>
  <c r="O63" i="10"/>
  <c r="O73" i="10"/>
  <c r="N19" i="12"/>
  <c r="N43" i="12" s="1"/>
  <c r="O30" i="9"/>
  <c r="O54" i="10"/>
  <c r="O50" i="3"/>
  <c r="O92" i="3"/>
  <c r="M41" i="10"/>
  <c r="M81" i="10" s="1"/>
  <c r="O39" i="10"/>
  <c r="L79" i="10"/>
  <c r="L82" i="10" s="1"/>
  <c r="O76" i="10"/>
  <c r="O78" i="10"/>
  <c r="O41" i="3"/>
  <c r="O35" i="10"/>
  <c r="M79" i="10"/>
  <c r="M82" i="10" s="1"/>
  <c r="M83" i="10" s="1"/>
  <c r="O83" i="10" s="1"/>
  <c r="O58" i="10"/>
  <c r="O30" i="12"/>
  <c r="M19" i="12"/>
  <c r="M43" i="12" s="1"/>
  <c r="O94" i="3"/>
  <c r="N88" i="3"/>
  <c r="N131" i="3" s="1"/>
  <c r="O21" i="4"/>
  <c r="O14" i="4"/>
  <c r="O35" i="12"/>
  <c r="O18" i="10"/>
  <c r="O36" i="12"/>
  <c r="O51" i="3"/>
  <c r="O56" i="3"/>
  <c r="O47" i="3"/>
  <c r="O44" i="3"/>
  <c r="O15" i="3"/>
  <c r="M22" i="3"/>
  <c r="M128" i="3" s="1"/>
  <c r="O23" i="2"/>
  <c r="K28" i="2"/>
  <c r="K30" i="2" s="1"/>
  <c r="H11" i="1" s="1"/>
  <c r="O25" i="2"/>
  <c r="M17" i="2"/>
  <c r="K126" i="3"/>
  <c r="K134" i="3" s="1"/>
  <c r="N126" i="3"/>
  <c r="N134" i="3" s="1"/>
  <c r="K118" i="3"/>
  <c r="K133" i="3" s="1"/>
  <c r="O108" i="3"/>
  <c r="N112" i="3"/>
  <c r="N132" i="3" s="1"/>
  <c r="O100" i="3"/>
  <c r="O86" i="3"/>
  <c r="O82" i="3"/>
  <c r="O77" i="3"/>
  <c r="O81" i="3"/>
  <c r="O79" i="3"/>
  <c r="K88" i="3"/>
  <c r="K131" i="3" s="1"/>
  <c r="N65" i="3"/>
  <c r="N130" i="3" s="1"/>
  <c r="O48" i="3"/>
  <c r="M65" i="3"/>
  <c r="M130" i="3" s="1"/>
  <c r="K65" i="3"/>
  <c r="K130" i="3" s="1"/>
  <c r="O60" i="3"/>
  <c r="O45" i="3"/>
  <c r="K36" i="3"/>
  <c r="K129" i="3" s="1"/>
  <c r="O34" i="3"/>
  <c r="O19" i="3"/>
  <c r="O16" i="3"/>
  <c r="O20" i="3"/>
  <c r="M23" i="4"/>
  <c r="M26" i="4" s="1"/>
  <c r="M27" i="4" s="1"/>
  <c r="O20" i="4"/>
  <c r="N23" i="4"/>
  <c r="N26" i="4" s="1"/>
  <c r="N27" i="4" s="1"/>
  <c r="N29" i="4" s="1"/>
  <c r="G14" i="1" s="1"/>
  <c r="L16" i="4"/>
  <c r="L25" i="4" s="1"/>
  <c r="L27" i="4" s="1"/>
  <c r="L29" i="4" s="1"/>
  <c r="E14" i="1" s="1"/>
  <c r="N41" i="10"/>
  <c r="N81" i="10" s="1"/>
  <c r="O31" i="10"/>
  <c r="O47" i="10"/>
  <c r="K79" i="10"/>
  <c r="K82" i="10" s="1"/>
  <c r="O26" i="10"/>
  <c r="O37" i="10"/>
  <c r="O56" i="10"/>
  <c r="O23" i="10"/>
  <c r="O17" i="10"/>
  <c r="O55" i="10"/>
  <c r="O67" i="10"/>
  <c r="O71" i="10"/>
  <c r="O25" i="10"/>
  <c r="O27" i="10"/>
  <c r="O53" i="10"/>
  <c r="O65" i="10"/>
  <c r="M84" i="10"/>
  <c r="F15" i="1" s="1"/>
  <c r="O66" i="11"/>
  <c r="L58" i="11"/>
  <c r="L80" i="11" s="1"/>
  <c r="M45" i="11"/>
  <c r="M79" i="11" s="1"/>
  <c r="L30" i="11"/>
  <c r="L78" i="11" s="1"/>
  <c r="O18" i="11"/>
  <c r="O64" i="11"/>
  <c r="K30" i="11"/>
  <c r="K78" i="11" s="1"/>
  <c r="K45" i="11"/>
  <c r="K79" i="11" s="1"/>
  <c r="O55" i="11"/>
  <c r="O40" i="11"/>
  <c r="O69" i="11"/>
  <c r="K76" i="11"/>
  <c r="K81" i="11" s="1"/>
  <c r="O27" i="11"/>
  <c r="O57" i="11"/>
  <c r="M58" i="11"/>
  <c r="M80" i="11" s="1"/>
  <c r="O50" i="11"/>
  <c r="L45" i="11"/>
  <c r="L79" i="11" s="1"/>
  <c r="O21" i="11"/>
  <c r="O54" i="11"/>
  <c r="K31" i="12"/>
  <c r="O24" i="12"/>
  <c r="M31" i="12"/>
  <c r="M44" i="12" s="1"/>
  <c r="M46" i="12" s="1"/>
  <c r="M47" i="12" s="1"/>
  <c r="O47" i="12" s="1"/>
  <c r="O27" i="12"/>
  <c r="O34" i="12"/>
  <c r="O26" i="12"/>
  <c r="O15" i="8"/>
  <c r="O21" i="8"/>
  <c r="O12" i="8"/>
  <c r="K31" i="8"/>
  <c r="K33" i="8" s="1"/>
  <c r="H18" i="1" s="1"/>
  <c r="O30" i="8"/>
  <c r="O22" i="8"/>
  <c r="O13" i="8"/>
  <c r="N37" i="9"/>
  <c r="N39" i="9" s="1"/>
  <c r="G20" i="1" s="1"/>
  <c r="K37" i="9"/>
  <c r="K39" i="9" s="1"/>
  <c r="H20" i="1" s="1"/>
  <c r="M38" i="9"/>
  <c r="O38" i="9" s="1"/>
  <c r="O16" i="9"/>
  <c r="O23" i="9"/>
  <c r="O17" i="9"/>
  <c r="L46" i="12"/>
  <c r="L48" i="12" s="1"/>
  <c r="L33" i="9"/>
  <c r="O32" i="9"/>
  <c r="O33" i="9" s="1"/>
  <c r="L36" i="3"/>
  <c r="L129" i="3" s="1"/>
  <c r="O26" i="3"/>
  <c r="L104" i="3"/>
  <c r="O104" i="3" s="1"/>
  <c r="O29" i="10"/>
  <c r="N62" i="10"/>
  <c r="O62" i="10" s="1"/>
  <c r="L20" i="9"/>
  <c r="O20" i="9" s="1"/>
  <c r="O19" i="9"/>
  <c r="O42" i="11"/>
  <c r="O14" i="3"/>
  <c r="O35" i="3"/>
  <c r="O19" i="4"/>
  <c r="O23" i="4" s="1"/>
  <c r="O26" i="4" s="1"/>
  <c r="O25" i="8"/>
  <c r="O60" i="10"/>
  <c r="N26" i="11"/>
  <c r="O26" i="11" s="1"/>
  <c r="O38" i="11"/>
  <c r="L58" i="3"/>
  <c r="O58" i="3" s="1"/>
  <c r="O63" i="11"/>
  <c r="N76" i="11"/>
  <c r="N81" i="11" s="1"/>
  <c r="O21" i="2"/>
  <c r="O78" i="3"/>
  <c r="L73" i="3"/>
  <c r="O73" i="3" s="1"/>
  <c r="M88" i="3"/>
  <c r="M131" i="3" s="1"/>
  <c r="K16" i="4"/>
  <c r="K25" i="4" s="1"/>
  <c r="K27" i="4" s="1"/>
  <c r="K29" i="4" s="1"/>
  <c r="H14" i="1" s="1"/>
  <c r="L26" i="8"/>
  <c r="O26" i="8" s="1"/>
  <c r="O40" i="10"/>
  <c r="O57" i="10"/>
  <c r="O75" i="10"/>
  <c r="L22" i="3"/>
  <c r="L128" i="3" s="1"/>
  <c r="N26" i="2"/>
  <c r="N28" i="2" s="1"/>
  <c r="N30" i="2" s="1"/>
  <c r="G11" i="1" s="1"/>
  <c r="O19" i="8"/>
  <c r="L41" i="10"/>
  <c r="L81" i="10" s="1"/>
  <c r="L84" i="10" s="1"/>
  <c r="E15" i="1" s="1"/>
  <c r="M76" i="11"/>
  <c r="M81" i="11" s="1"/>
  <c r="O28" i="10"/>
  <c r="K19" i="12"/>
  <c r="L85" i="3"/>
  <c r="O85" i="3" s="1"/>
  <c r="N52" i="11"/>
  <c r="O13" i="4"/>
  <c r="O16" i="4" s="1"/>
  <c r="O25" i="4" s="1"/>
  <c r="M26" i="2"/>
  <c r="K112" i="3"/>
  <c r="K132" i="3" s="1"/>
  <c r="L74" i="3"/>
  <c r="O74" i="3" s="1"/>
  <c r="M36" i="3"/>
  <c r="M129" i="3" s="1"/>
  <c r="O27" i="8"/>
  <c r="O24" i="8"/>
  <c r="O30" i="10"/>
  <c r="O33" i="10"/>
  <c r="N43" i="10"/>
  <c r="N37" i="11"/>
  <c r="O37" i="11" s="1"/>
  <c r="O21" i="9"/>
  <c r="O50" i="10"/>
  <c r="N20" i="11"/>
  <c r="L126" i="3"/>
  <c r="L134" i="3" s="1"/>
  <c r="O42" i="3"/>
  <c r="L55" i="3"/>
  <c r="O55" i="3" s="1"/>
  <c r="O35" i="9"/>
  <c r="L125" i="3"/>
  <c r="O125" i="3" s="1"/>
  <c r="O126" i="3" s="1"/>
  <c r="O134" i="3" s="1"/>
  <c r="L39" i="3"/>
  <c r="O17" i="3"/>
  <c r="L20" i="8"/>
  <c r="O20" i="8" s="1"/>
  <c r="O53" i="11"/>
  <c r="N28" i="12"/>
  <c r="N31" i="12" s="1"/>
  <c r="N44" i="12" s="1"/>
  <c r="N39" i="12"/>
  <c r="O39" i="12" s="1"/>
  <c r="O41" i="12" s="1"/>
  <c r="O45" i="12" s="1"/>
  <c r="K41" i="10"/>
  <c r="K81" i="10" s="1"/>
  <c r="K84" i="10" s="1"/>
  <c r="H15" i="1" s="1"/>
  <c r="O62" i="11"/>
  <c r="L72" i="3"/>
  <c r="O72" i="3" s="1"/>
  <c r="K22" i="3"/>
  <c r="K128" i="3" s="1"/>
  <c r="O36" i="10"/>
  <c r="O74" i="10"/>
  <c r="O43" i="11"/>
  <c r="K41" i="12"/>
  <c r="L14" i="2"/>
  <c r="L115" i="3"/>
  <c r="O57" i="3"/>
  <c r="L20" i="2"/>
  <c r="L117" i="3"/>
  <c r="O117" i="3" s="1"/>
  <c r="M112" i="3"/>
  <c r="M132" i="3" s="1"/>
  <c r="O64" i="3"/>
  <c r="O18" i="8"/>
  <c r="M31" i="8"/>
  <c r="M32" i="8" s="1"/>
  <c r="O51" i="10"/>
  <c r="O15" i="10"/>
  <c r="N40" i="12"/>
  <c r="O40" i="12" s="1"/>
  <c r="L52" i="3"/>
  <c r="O52" i="3" s="1"/>
  <c r="N30" i="11" l="1"/>
  <c r="N78" i="11" s="1"/>
  <c r="L82" i="11"/>
  <c r="L84" i="11" s="1"/>
  <c r="E16" i="1" s="1"/>
  <c r="O31" i="8"/>
  <c r="M28" i="2"/>
  <c r="M29" i="2" s="1"/>
  <c r="O29" i="2" s="1"/>
  <c r="N135" i="3"/>
  <c r="N137" i="3" s="1"/>
  <c r="G13" i="1" s="1"/>
  <c r="O112" i="3"/>
  <c r="O132" i="3" s="1"/>
  <c r="O88" i="3"/>
  <c r="O131" i="3" s="1"/>
  <c r="K135" i="3"/>
  <c r="K137" i="3" s="1"/>
  <c r="H13" i="1" s="1"/>
  <c r="O27" i="4"/>
  <c r="K84" i="11"/>
  <c r="H16" i="1" s="1"/>
  <c r="M82" i="11"/>
  <c r="O45" i="11"/>
  <c r="O79" i="11" s="1"/>
  <c r="O33" i="8"/>
  <c r="N6" i="8" s="1"/>
  <c r="L31" i="8"/>
  <c r="L33" i="8" s="1"/>
  <c r="M39" i="9"/>
  <c r="F20" i="1" s="1"/>
  <c r="M83" i="11"/>
  <c r="O83" i="11" s="1"/>
  <c r="E18" i="1"/>
  <c r="O28" i="12"/>
  <c r="O31" i="12" s="1"/>
  <c r="O44" i="12" s="1"/>
  <c r="O46" i="12" s="1"/>
  <c r="O48" i="12" s="1"/>
  <c r="N9" i="12" s="1"/>
  <c r="N45" i="11"/>
  <c r="N79" i="11" s="1"/>
  <c r="M28" i="4"/>
  <c r="O28" i="4" s="1"/>
  <c r="O14" i="2"/>
  <c r="O17" i="2" s="1"/>
  <c r="L17" i="2"/>
  <c r="N58" i="11"/>
  <c r="N80" i="11" s="1"/>
  <c r="O52" i="11"/>
  <c r="O58" i="11" s="1"/>
  <c r="O80" i="11" s="1"/>
  <c r="O76" i="11"/>
  <c r="O81" i="11" s="1"/>
  <c r="K48" i="12"/>
  <c r="H17" i="1" s="1"/>
  <c r="O22" i="3"/>
  <c r="O128" i="3" s="1"/>
  <c r="M48" i="12"/>
  <c r="F17" i="1" s="1"/>
  <c r="O41" i="10"/>
  <c r="O81" i="10" s="1"/>
  <c r="O20" i="11"/>
  <c r="O30" i="11" s="1"/>
  <c r="O78" i="11" s="1"/>
  <c r="M135" i="3"/>
  <c r="L24" i="9"/>
  <c r="L37" i="9" s="1"/>
  <c r="L39" i="9" s="1"/>
  <c r="L65" i="3"/>
  <c r="L130" i="3" s="1"/>
  <c r="O39" i="3"/>
  <c r="O65" i="3" s="1"/>
  <c r="O130" i="3" s="1"/>
  <c r="O24" i="9"/>
  <c r="O37" i="9" s="1"/>
  <c r="O39" i="9" s="1"/>
  <c r="N7" i="9" s="1"/>
  <c r="L112" i="3"/>
  <c r="L132" i="3" s="1"/>
  <c r="E17" i="1"/>
  <c r="O115" i="3"/>
  <c r="O118" i="3" s="1"/>
  <c r="O133" i="3" s="1"/>
  <c r="L118" i="3"/>
  <c r="L133" i="3" s="1"/>
  <c r="L26" i="2"/>
  <c r="O20" i="2"/>
  <c r="O26" i="2" s="1"/>
  <c r="M33" i="8"/>
  <c r="F18" i="1" s="1"/>
  <c r="O32" i="8"/>
  <c r="N41" i="12"/>
  <c r="N45" i="12" s="1"/>
  <c r="N46" i="12" s="1"/>
  <c r="N48" i="12" s="1"/>
  <c r="G17" i="1" s="1"/>
  <c r="O43" i="10"/>
  <c r="O79" i="10" s="1"/>
  <c r="N79" i="10"/>
  <c r="N82" i="10" s="1"/>
  <c r="O36" i="3"/>
  <c r="O129" i="3" s="1"/>
  <c r="L88" i="3"/>
  <c r="L131" i="3" s="1"/>
  <c r="N82" i="11" l="1"/>
  <c r="N84" i="11" s="1"/>
  <c r="G16" i="1" s="1"/>
  <c r="O29" i="4"/>
  <c r="N6" i="4" s="1"/>
  <c r="M30" i="2"/>
  <c r="F11" i="1" s="1"/>
  <c r="L135" i="3"/>
  <c r="L137" i="3" s="1"/>
  <c r="E13" i="1" s="1"/>
  <c r="H24" i="1"/>
  <c r="M84" i="11"/>
  <c r="F16" i="1" s="1"/>
  <c r="L28" i="2"/>
  <c r="L30" i="2" s="1"/>
  <c r="O28" i="2"/>
  <c r="O30" i="2" s="1"/>
  <c r="D18" i="1"/>
  <c r="O135" i="3"/>
  <c r="N84" i="10"/>
  <c r="G15" i="1" s="1"/>
  <c r="O82" i="10"/>
  <c r="O84" i="10" s="1"/>
  <c r="N6" i="10" s="1"/>
  <c r="E20" i="1"/>
  <c r="D20" i="1" s="1"/>
  <c r="S39" i="9"/>
  <c r="M29" i="4"/>
  <c r="F14" i="1" s="1"/>
  <c r="D14" i="1" s="1"/>
  <c r="U48" i="12"/>
  <c r="M136" i="3"/>
  <c r="O136" i="3" s="1"/>
  <c r="D17" i="1"/>
  <c r="O82" i="11"/>
  <c r="O84" i="11" s="1"/>
  <c r="N11" i="11" s="1"/>
  <c r="D16" i="1" l="1"/>
  <c r="O137" i="3"/>
  <c r="N7" i="3" s="1"/>
  <c r="M137" i="3"/>
  <c r="F13" i="1" s="1"/>
  <c r="F24" i="1" s="1"/>
  <c r="N7" i="2"/>
  <c r="D11" i="1"/>
  <c r="E11" i="1"/>
  <c r="E24" i="1" s="1"/>
  <c r="T30" i="2"/>
  <c r="D15" i="1"/>
  <c r="G24" i="1"/>
  <c r="D13" i="1" l="1"/>
  <c r="D24" i="1" s="1"/>
  <c r="D25" i="1" l="1"/>
  <c r="D27" i="1"/>
  <c r="D28" i="1" l="1"/>
  <c r="C13" i="14" s="1"/>
  <c r="C14" i="14" s="1"/>
  <c r="C16" i="14" s="1"/>
</calcChain>
</file>

<file path=xl/sharedStrings.xml><?xml version="1.0" encoding="utf-8"?>
<sst xmlns="http://schemas.openxmlformats.org/spreadsheetml/2006/main" count="1087" uniqueCount="484">
  <si>
    <t>Nr.p.k</t>
  </si>
  <si>
    <t>Sadaļas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</si>
  <si>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</si>
  <si>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</si>
  <si>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</si>
  <si>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</si>
  <si>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</si>
  <si>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</si>
  <si>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Inženierrisinājumu daļa</t>
  </si>
  <si>
    <t>Gāzes apgāde, ārējie tīkli  (GAT)</t>
  </si>
  <si>
    <t>Būvkonstrukcijas (BK)</t>
  </si>
  <si>
    <t>Tehnoloģiskie sakari (TSa)</t>
  </si>
  <si>
    <t>Citi apzīmējumi</t>
  </si>
  <si>
    <t>Darbu organizēšanas projekts (DOP)</t>
  </si>
  <si>
    <t>Iestatīšanas un palaišanas darbi</t>
  </si>
  <si>
    <t>Inženierdarbi (inženiertopografiskais pavadījums)</t>
  </si>
  <si>
    <t>Kopā:</t>
  </si>
  <si>
    <t>t.sk. darba aizsardzība:</t>
  </si>
  <si>
    <t>Pavisam kopā:</t>
  </si>
  <si>
    <t>N.p.k.</t>
  </si>
  <si>
    <t>Darba nosaukums</t>
  </si>
  <si>
    <t>Mērvienība</t>
  </si>
  <si>
    <t>Daudzums</t>
  </si>
  <si>
    <t>Vienības izmaksas, EUR</t>
  </si>
  <si>
    <t>Kopā uz visu apjomu EUR</t>
  </si>
  <si>
    <t>laika norma (c/h)</t>
  </si>
  <si>
    <t>darba samaksas likme (EUR/h)</t>
  </si>
  <si>
    <t>darba alga (EUR) ar soc.nodokli</t>
  </si>
  <si>
    <t>kopā (EUR)</t>
  </si>
  <si>
    <t>darbietilpība (c/h)</t>
  </si>
  <si>
    <t>summa (EUR)</t>
  </si>
  <si>
    <t>1.Laukuma labiekārtošana</t>
  </si>
  <si>
    <t>1.1.</t>
  </si>
  <si>
    <t>Krānu laukuma šķembas seguma ierīkošana :</t>
  </si>
  <si>
    <t xml:space="preserve"> -šķembas fr. 20-40 mm -0,25</t>
  </si>
  <si>
    <r>
      <t>m</t>
    </r>
    <r>
      <rPr>
        <vertAlign val="superscript"/>
        <sz val="10"/>
        <rFont val="Arial"/>
        <family val="2"/>
        <charset val="186"/>
      </rPr>
      <t>3</t>
    </r>
  </si>
  <si>
    <t xml:space="preserve"> -grants maisījums fr. 0-32 mm - 0,25</t>
  </si>
  <si>
    <t>2. Žogs, žoga vārtiņi</t>
  </si>
  <si>
    <t>2.1.</t>
  </si>
  <si>
    <t>m</t>
  </si>
  <si>
    <t>2.2.</t>
  </si>
  <si>
    <t>Vārti vienviru Preiss Būve 1000 x 950, aizpildījums panelis, acs izmērs 1, stabi 60 x 60 x 2 mm, h=2600 mm, profils 40 x 40 x 1,5 mm ierīkošana, krāsa - zaļa</t>
  </si>
  <si>
    <t>gb.</t>
  </si>
  <si>
    <t>2.3.</t>
  </si>
  <si>
    <t>Starpposmu stabs 40 x 60 x 2600 bez urbumiem</t>
  </si>
  <si>
    <t>gab</t>
  </si>
  <si>
    <t>2.4.</t>
  </si>
  <si>
    <t>Fiksators Nylofor 3D 40 x 60 stabam</t>
  </si>
  <si>
    <t>2.5.</t>
  </si>
  <si>
    <t>Monolīts betona B 15</t>
  </si>
  <si>
    <t>Brīdinājuma plāksnītes</t>
  </si>
  <si>
    <t>Darba kopsavilkums</t>
  </si>
  <si>
    <t>1</t>
  </si>
  <si>
    <t>2</t>
  </si>
  <si>
    <t>1.</t>
  </si>
  <si>
    <t>Krāni</t>
  </si>
  <si>
    <t>gab.</t>
  </si>
  <si>
    <t>1.2.</t>
  </si>
  <si>
    <t>1.3.</t>
  </si>
  <si>
    <t>2.</t>
  </si>
  <si>
    <t>Caurules</t>
  </si>
  <si>
    <t xml:space="preserve">Tērauda bezšuvju caurule ø114,3x5,6  (montāža)                             </t>
  </si>
  <si>
    <t xml:space="preserve">Tērauda bezšuvju caurule ø60.3x4.5  (montāža)          </t>
  </si>
  <si>
    <t xml:space="preserve">Tērauda bezšuvju caurule ø60.3x4.5 (montāža)         </t>
  </si>
  <si>
    <t>3.</t>
  </si>
  <si>
    <t xml:space="preserve">Veidgabali </t>
  </si>
  <si>
    <t>Trejgabals, ar rūpnīcas 100% nesagraujošas kontroles metodēm pārbaudīts, ar pretkorozijas pārklājumu PUR LVS EN 10290:2003 kl.B tips 1:</t>
  </si>
  <si>
    <t>Trejgabals, ar rūpnīcas 100% nesagraujošas kontroles metodēm pārbaudīts</t>
  </si>
  <si>
    <t>Līkums ar rūpnīcas 100% nesagraujošas kontroles metodēm pārbaudīts.</t>
  </si>
  <si>
    <t>Sfēriska blīvripa  ar rūpnīcas 100% nesagraujošas kontroles metodēm pārbaudīta, pārklāta ar pretkorozijas krāsu:</t>
  </si>
  <si>
    <t>4.</t>
  </si>
  <si>
    <t>Materiāli</t>
  </si>
  <si>
    <t>Pretkorozijas krāsu sistēma A4.15(pēc LVS EN ISO 12944-5:2007 A) virszemes neizolētas caurules krāsošanai: “TEKNOS”</t>
  </si>
  <si>
    <t>l.</t>
  </si>
  <si>
    <t>m2</t>
  </si>
  <si>
    <t>Pārbaudes darbi</t>
  </si>
  <si>
    <t>Izolācijas kvalitātes kontrole pielietojot katodpolarizācijas metodi:</t>
  </si>
  <si>
    <t>Metinātās šuves:</t>
  </si>
  <si>
    <t>Caurule Ø60,3x4,5</t>
  </si>
  <si>
    <t>Caurule Ø21,3x4</t>
  </si>
  <si>
    <t xml:space="preserve">Garantijas šuvju izpildi </t>
  </si>
  <si>
    <t>100 % vizuālā kontrole (VT), 100 % radiogrāfiskā kontrole (RT), 100 % ultraskaņas kontrole (UT),</t>
  </si>
  <si>
    <t>Gāzesvada dobuma tīrīšana un tā pārbaude (ar slāpekli):</t>
  </si>
  <si>
    <t>Gāzesvada stiprības un hermētiskuma pārbaude (pneimatiskā ar slāpekli)  ar spiedienu saskaņā ar  LVS EN1594:2014 A, V cauruļvadu (cauruļvadu dobuma apjoms), slāpekļa izpūšana pēc gāzesvada hidrauliskās pārbaudes</t>
  </si>
  <si>
    <t>Citi darbi</t>
  </si>
  <si>
    <t>mezgls</t>
  </si>
  <si>
    <t>Digitālo uzmērījumu veikšana pēc būvdarbu pabeigšanas</t>
  </si>
  <si>
    <t>obj.</t>
  </si>
  <si>
    <t xml:space="preserve">                             Zemes darbi.</t>
  </si>
  <si>
    <t>Cauruļvadu, krānu demontāža, montāža:</t>
  </si>
  <si>
    <t>Grunts atbēršana atpakaļ tranšejā ar ekskavatoru</t>
  </si>
  <si>
    <t>Smilšu aizsargslānis ar biezumu 200 mm un smilšu pamats</t>
  </si>
  <si>
    <t>Grunts pārpalikuma iekraušana, izvešana, utilizācija</t>
  </si>
  <si>
    <t>Iekārtas uzstādīšana un darbināšana grunstūdens līmeņa pazemināšanai objektā (vajadzību precizēt uz vietas )</t>
  </si>
  <si>
    <t xml:space="preserve">kompl </t>
  </si>
  <si>
    <t>Darbu kopsavilkums</t>
  </si>
  <si>
    <t>Veidgabali</t>
  </si>
  <si>
    <t>5.</t>
  </si>
  <si>
    <t>6.</t>
  </si>
  <si>
    <t>7.</t>
  </si>
  <si>
    <t>Zemes darbi.</t>
  </si>
  <si>
    <t>1.Zemes darbi</t>
  </si>
  <si>
    <t xml:space="preserve">Mehanizēta būvbedres rakšana </t>
  </si>
  <si>
    <t>Tas pats ar roku darba spēku</t>
  </si>
  <si>
    <t>2.Betonēšanas darbi</t>
  </si>
  <si>
    <t>Zāģmateriāli</t>
  </si>
  <si>
    <t>Ūdens izturīgs finieris</t>
  </si>
  <si>
    <r>
      <t>m</t>
    </r>
    <r>
      <rPr>
        <vertAlign val="superscript"/>
        <sz val="10"/>
        <rFont val="Arial"/>
        <family val="2"/>
        <charset val="186"/>
      </rPr>
      <t>2</t>
    </r>
  </si>
  <si>
    <t>t</t>
  </si>
  <si>
    <t>Zemes darbi</t>
  </si>
  <si>
    <t>Betonēšanas darbi</t>
  </si>
  <si>
    <t>Nr.p.k.</t>
  </si>
  <si>
    <t>Kopā uz visu apjomu</t>
  </si>
  <si>
    <t>1. ZS 0,4kV KL montāžas darbi</t>
  </si>
  <si>
    <t>Tranšejas rakšana un aizbēršana viena līdz divu kabeļu (caurules) gūldīšanai 0.7m dziļumā</t>
  </si>
  <si>
    <t>Kabeļu aizsargcaurules d=līdz 110 mm ieguldīšana gatavā tranšejā</t>
  </si>
  <si>
    <t>Teritorijas labiekārtošana</t>
  </si>
  <si>
    <t>ZS kabeļa līdz 35 mm2 ievēršana caurulē</t>
  </si>
  <si>
    <t xml:space="preserve">ZS plastmasas izolācijas kabeļa līdz 35 mm2 gala apdare </t>
  </si>
  <si>
    <t>Horizontālā zemētāja montāža tranšejā</t>
  </si>
  <si>
    <t>Vertikālā zemētāja dziļumā  līdz 5 m montāža</t>
  </si>
  <si>
    <t>Zemēšanas kontūra pretestības mērīšana</t>
  </si>
  <si>
    <t>kontūrs</t>
  </si>
  <si>
    <t>Izolācijas pretestības mērīšana</t>
  </si>
  <si>
    <t>kompl.</t>
  </si>
  <si>
    <t>2. Materiāli</t>
  </si>
  <si>
    <t>Kabelis NYY-J 4x2,5  0.6/1kV</t>
  </si>
  <si>
    <t>Kabelis NYY-J 3x1,5  0.6/1kV</t>
  </si>
  <si>
    <t>k-ts</t>
  </si>
  <si>
    <t>gb</t>
  </si>
  <si>
    <t>Elektroda uzgalis, iesišanai zemē</t>
  </si>
  <si>
    <t>Lokans vara vads 16mm2</t>
  </si>
  <si>
    <t>Palīgmateriāli zemēšanai</t>
  </si>
  <si>
    <t>Kabeļa brīdinājuma lenta "kabelis" 0,4kV</t>
  </si>
  <si>
    <t>Automātslēdzis, 3-polu,  6A, B</t>
  </si>
  <si>
    <t>Fāžu kontroles ierīce CM-PFS</t>
  </si>
  <si>
    <t>Pārsprieguma aizsardzība SPC-S-20/280-3F tipa</t>
  </si>
  <si>
    <t>E 91/32 Drošinātāju slēdža atvienotājs</t>
  </si>
  <si>
    <t>Drošinātājs 10A, drošinātāju slēdža atvienotājam</t>
  </si>
  <si>
    <t>Rozete ar zemējuma kontaktu, 230V AC, 16A, DIN listes uzstādīšanai.</t>
  </si>
  <si>
    <t>Statne S – 2</t>
  </si>
  <si>
    <t>Palīgmateriāli</t>
  </si>
  <si>
    <t>ZS 0,4kV KL montāžas darbu izmaksas</t>
  </si>
  <si>
    <t>Materiālu izmaksas</t>
  </si>
  <si>
    <t>Diskrēto signālu dzirksteļdrošā barjera IM1-22Ex-R/24VDC</t>
  </si>
  <si>
    <t>Laika relejs 047 41</t>
  </si>
  <si>
    <t>Pārsprieguma aizsardzības modulis DCO SD2 MD HF5</t>
  </si>
  <si>
    <t>Pārsprieguma aizsardzības modulis DCO SD2 MD Ex24</t>
  </si>
  <si>
    <t>Kabeļu blīvētājs kab. diam. 9...17mm, M25×1.5 materiāls PA</t>
  </si>
  <si>
    <t>2. Kontrolmēraparāti</t>
  </si>
  <si>
    <t>Spiediena devējs IS-3-0-2211-1ZZ-BBNHSZZ-GTFHZZZ-UAZZ</t>
  </si>
  <si>
    <t>8118/222 sērijas nozarkārba Exi ia IIC T5/T6</t>
  </si>
  <si>
    <t>Kabeļu blīvētājs kabeļiem bez bruņas CAP192244V1</t>
  </si>
  <si>
    <t>Impulsa caurule, L=6m, Ø12mm, PR-12-1V4</t>
  </si>
  <si>
    <t>Savienotājs, iekšējā vītne F18×1.5// Ø12mm, UEM 10L SR D12</t>
  </si>
  <si>
    <t>Savienotājs ,iekšējā vītne F18×1.5//F G1/2", XMVR NW 08HS</t>
  </si>
  <si>
    <t>Izolējošā uzmava Ø12mm ar štuceriem F18×1.5</t>
  </si>
  <si>
    <t>Mērīšanas nipelis XHFM THL 10</t>
  </si>
  <si>
    <t>Uzmava, iekšējā vītne F G1/2"//F18×1.5; MVO NW 08S</t>
  </si>
  <si>
    <t>Līkums 90º, XW NW 10HL</t>
  </si>
  <si>
    <t>Vara gredzens</t>
  </si>
  <si>
    <t>3. Kabeļi un vadi</t>
  </si>
  <si>
    <t>Kontroles kabelis RE-2Y(St)Yv 2×2×0.5 SW</t>
  </si>
  <si>
    <t>Kontroles kabelis OLFLEX ROBUST 210 2×0.5</t>
  </si>
  <si>
    <t>Lokanais vads HO 5V-K0.5</t>
  </si>
  <si>
    <t>Kabeļu signāllenta ar uzrakstu "Uzmanību! Kabelis!", rullis L=50m</t>
  </si>
  <si>
    <t>Kabeļu tranšejas rakšana un aizbēršana</t>
  </si>
  <si>
    <t>Esošo kontroles kabeļu demontāža krānu laukumos</t>
  </si>
  <si>
    <t>4. Montāžas materiāli un izstrādājumi</t>
  </si>
  <si>
    <t>PE caurule ar ārējo Ø50 ieguldīšanai zemē, rullis L=50m</t>
  </si>
  <si>
    <t>Kabeļu montāžas statne KS 80-150</t>
  </si>
  <si>
    <t>Cinkota ūdens un gāzes vadu caurule DN20 (26.9×2.6 mm)</t>
  </si>
  <si>
    <t>Termorūkošā caurule ar līmi, melna, L=1m, SRH-2 34-7/1000</t>
  </si>
  <si>
    <t>Termorūkošā caurule ar līmi, melna, L=1m, SRH-2 56-16/1000</t>
  </si>
  <si>
    <t>Montāžas komplekts spiediena devēja uzstādīšanai</t>
  </si>
  <si>
    <t>Montāžas komplekts kārbas 8118/222 uzstādīšanai</t>
  </si>
  <si>
    <t>Kontrolmēraparāti</t>
  </si>
  <si>
    <t>Kabeļi un vadi</t>
  </si>
  <si>
    <t>Montāžas materiāli un izstrādājumi</t>
  </si>
  <si>
    <t>2. Kabeļi un vadi</t>
  </si>
  <si>
    <t>Sakaru kabelis ECALEV 1×4×1.2</t>
  </si>
  <si>
    <t>3. Montāžas materiāli un izstrādājumi</t>
  </si>
  <si>
    <t>Savienojuma uzmava sakaru kabelim XAGA-500-43/8-300</t>
  </si>
  <si>
    <t>Signāllente „Uzmanību! Kabelis!”, „MABO”, rullis 50m</t>
  </si>
  <si>
    <t>Elektroaparatūra sakaru skapja KS-3-21 uzstādīšanai</t>
  </si>
  <si>
    <t>3</t>
  </si>
  <si>
    <t>Kabelis 2x2,5 mm2, 0.6/1kV, NYY-O, „HELUKABEL”</t>
  </si>
  <si>
    <t>kg</t>
  </si>
  <si>
    <t>Signāllente "Uzmanību! Kabelis!", dzeltena krāsa, platums 150mm</t>
  </si>
  <si>
    <t>Attaukošanas šķidrums, benzīns, ГОСТ 2084-77*, A-80</t>
  </si>
  <si>
    <t>l</t>
  </si>
  <si>
    <t>Celtniecības bitums, Gost 6617-76</t>
  </si>
  <si>
    <t>Antikorozijas pārklājuma sistēma (Kebulen C50 heat-shrinkable sleeve)</t>
  </si>
  <si>
    <t>Keramiskā bukse, ∅8mm, „PINBRAZING”, Corrpro</t>
  </si>
  <si>
    <t>Kabeļu uzgalis,  2,5mm2, „PINBRAZING”, Corrpro</t>
  </si>
  <si>
    <t>Vara-sulfāta mērelektrods</t>
  </si>
  <si>
    <t>Strāvas KMP montāža</t>
  </si>
  <si>
    <t>Pagaidu ceļi un ceļu atjaunošana</t>
  </si>
  <si>
    <t xml:space="preserve">Dzelzsbetona ceļu plātnes 6 x 2 x 0.14 mm montāža un demontāža, pagaidu ceļa ierīkošanai gāzesvada šķērsojumu vietās </t>
  </si>
  <si>
    <r>
      <t>m</t>
    </r>
    <r>
      <rPr>
        <sz val="9"/>
        <rFont val="Calibri"/>
        <family val="2"/>
        <charset val="186"/>
      </rPr>
      <t>²</t>
    </r>
  </si>
  <si>
    <t xml:space="preserve">darba alga (EUR) </t>
  </si>
  <si>
    <t>darba samaksas likme (EUR/h) ar soc.nodokli</t>
  </si>
  <si>
    <t xml:space="preserve">Materiālu transports 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</si>
  <si>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</si>
  <si>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</si>
  <si>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</si>
  <si>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</si>
  <si>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</si>
  <si>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</si>
  <si>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</si>
  <si>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</si>
  <si>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</si>
  <si>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</si>
  <si>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r>
      <rPr>
        <b/>
        <sz val="11"/>
        <color indexed="8"/>
        <rFont val="Arial"/>
        <family val="2"/>
        <charset val="186"/>
      </rPr>
      <t>Lodveida krāns</t>
    </r>
    <r>
      <rPr>
        <sz val="11"/>
        <color indexed="8"/>
        <rFont val="Arial"/>
        <family val="2"/>
        <charset val="186"/>
      </rPr>
      <t xml:space="preserve"> ar pilnu caurplūdumu </t>
    </r>
    <r>
      <rPr>
        <b/>
        <sz val="11"/>
        <color indexed="8"/>
        <rFont val="Arial"/>
        <family val="2"/>
        <charset val="186"/>
      </rPr>
      <t>DN 50</t>
    </r>
    <r>
      <rPr>
        <sz val="11"/>
        <color indexed="8"/>
        <rFont val="Arial"/>
        <family val="2"/>
        <charset val="186"/>
      </rPr>
      <t>, PN 63 virszemes uzstādīšanai ar rokas piedziņu ar galiem metināšanai pie caurules Ø60,3x4,5:</t>
    </r>
  </si>
  <si>
    <r>
      <rPr>
        <b/>
        <sz val="11"/>
        <color indexed="8"/>
        <rFont val="Arial"/>
        <family val="2"/>
        <charset val="186"/>
      </rPr>
      <t>Lodveida krāns</t>
    </r>
    <r>
      <rPr>
        <sz val="11"/>
        <color indexed="8"/>
        <rFont val="Arial"/>
        <family val="2"/>
        <charset val="186"/>
      </rPr>
      <t xml:space="preserve"> ar pilnu caurplūdumu </t>
    </r>
    <r>
      <rPr>
        <b/>
        <sz val="11"/>
        <color indexed="8"/>
        <rFont val="Arial"/>
        <family val="2"/>
        <charset val="186"/>
      </rPr>
      <t>DN15</t>
    </r>
    <r>
      <rPr>
        <sz val="11"/>
        <color indexed="8"/>
        <rFont val="Arial"/>
        <family val="2"/>
        <charset val="186"/>
      </rPr>
      <t>, РN63 virszemes uzstādīšanai</t>
    </r>
  </si>
  <si>
    <t>15</t>
  </si>
  <si>
    <r>
      <rPr>
        <b/>
        <sz val="11"/>
        <color indexed="8"/>
        <rFont val="Arial"/>
        <family val="2"/>
        <charset val="186"/>
      </rPr>
      <t>Noslēgs ar vītni</t>
    </r>
    <r>
      <rPr>
        <sz val="11"/>
        <color indexed="8"/>
        <rFont val="Arial"/>
        <family val="2"/>
        <charset val="186"/>
      </rPr>
      <t xml:space="preserve"> G </t>
    </r>
    <r>
      <rPr>
        <sz val="11"/>
        <color indexed="8"/>
        <rFont val="Arial"/>
        <family val="2"/>
        <charset val="186"/>
      </rPr>
      <t>1/2</t>
    </r>
    <r>
      <rPr>
        <sz val="11"/>
        <color indexed="8"/>
        <rFont val="Arial"/>
        <family val="2"/>
        <charset val="186"/>
      </rPr>
      <t>’’-14 F, tērauds, hromēta virsma, VERSCHLUSS IR 08</t>
    </r>
  </si>
  <si>
    <t>ruļļi</t>
  </si>
  <si>
    <r>
      <rPr>
        <b/>
        <sz val="11"/>
        <color indexed="8"/>
        <rFont val="Arial"/>
        <family val="2"/>
        <charset val="186"/>
      </rPr>
      <t>Slēdzis izolācijai</t>
    </r>
    <r>
      <rPr>
        <sz val="11"/>
        <color indexed="8"/>
        <rFont val="Arial"/>
        <family val="2"/>
        <charset val="186"/>
      </rPr>
      <t xml:space="preserve"> WPCP-IV 6x17 </t>
    </r>
  </si>
  <si>
    <r>
      <rPr>
        <b/>
        <sz val="11"/>
        <color indexed="8"/>
        <rFont val="Arial"/>
        <family val="2"/>
        <charset val="186"/>
      </rPr>
      <t>Slēdzis izolācijai</t>
    </r>
    <r>
      <rPr>
        <sz val="11"/>
        <color indexed="8"/>
        <rFont val="Arial"/>
        <family val="2"/>
        <charset val="186"/>
      </rPr>
      <t xml:space="preserve"> WPCP-IV 4x17 </t>
    </r>
  </si>
  <si>
    <r>
      <rPr>
        <b/>
        <sz val="11"/>
        <color indexed="8"/>
        <rFont val="Arial"/>
        <family val="2"/>
        <charset val="186"/>
      </rPr>
      <t xml:space="preserve">Termosarūkoša uzmava </t>
    </r>
    <r>
      <rPr>
        <sz val="11"/>
        <color indexed="8"/>
        <rFont val="Arial"/>
        <family val="2"/>
        <charset val="186"/>
      </rPr>
      <t>DN50, FLEXLAD 50</t>
    </r>
  </si>
  <si>
    <t>14</t>
  </si>
  <si>
    <t>16</t>
  </si>
  <si>
    <t>17</t>
  </si>
  <si>
    <t>18</t>
  </si>
  <si>
    <t>19</t>
  </si>
  <si>
    <t>20</t>
  </si>
  <si>
    <t>Metināšanas savienojumu apstrāde un pārbaude ar nesagraujošās kontroles metodēm (100 % vizuālā kontrole (VT), 100% radiogrāfiskā kontrole (RT)). Sildīšana nav vajadzīga: Metināto sadursavienojumu kontrole pielietojot radiogrāfijas metodi: šuves zonas un metinātā savienojuma virsmas sagatavošana - kontrole, veicot ārējo apskatu un mērīšanu, kontrole ar gamma caurstarošanu</t>
  </si>
  <si>
    <t>Caurule Ø323,9x7,1</t>
  </si>
  <si>
    <t>Grunts izrakšana ar ekskavatoru</t>
  </si>
  <si>
    <r>
      <t>nm</t>
    </r>
    <r>
      <rPr>
        <sz val="10"/>
        <color indexed="8"/>
        <rFont val="Calibri"/>
        <family val="2"/>
        <charset val="186"/>
      </rPr>
      <t>³</t>
    </r>
  </si>
  <si>
    <r>
      <t>m</t>
    </r>
    <r>
      <rPr>
        <sz val="10"/>
        <color indexed="8"/>
        <rFont val="Calibri"/>
        <family val="2"/>
        <charset val="186"/>
      </rPr>
      <t>³</t>
    </r>
  </si>
  <si>
    <r>
      <rPr>
        <b/>
        <sz val="11"/>
        <color indexed="8"/>
        <rFont val="Arial"/>
        <family val="2"/>
        <charset val="186"/>
      </rPr>
      <t>TDW virzuļa kustības signalizators</t>
    </r>
    <r>
      <rPr>
        <sz val="11"/>
        <color indexed="8"/>
        <rFont val="Arial"/>
        <family val="2"/>
        <charset val="186"/>
      </rPr>
      <t xml:space="preserve"> PIG-SIG-IV, vizuāls/elektrisks  TDW Williamson</t>
    </r>
  </si>
  <si>
    <r>
      <rPr>
        <b/>
        <sz val="11"/>
        <color indexed="8"/>
        <rFont val="Arial"/>
        <family val="2"/>
        <charset val="186"/>
      </rPr>
      <t xml:space="preserve">TDW atzarojums </t>
    </r>
    <r>
      <rPr>
        <sz val="11"/>
        <color indexed="8"/>
        <rFont val="Arial"/>
        <family val="2"/>
        <charset val="186"/>
      </rPr>
      <t>Nr.3, 6”, Klase 600, Ø720 TDW Williamson, komplektā ar slēgtu pretatloku, skrūvēm un uzgriežņiem, starpliku</t>
    </r>
  </si>
  <si>
    <t>Gosbag 28"</t>
  </si>
  <si>
    <r>
      <t xml:space="preserve">Divkomponentu cinku saturoša </t>
    </r>
    <r>
      <rPr>
        <b/>
        <sz val="11"/>
        <color indexed="8"/>
        <rFont val="Arial"/>
        <family val="2"/>
        <charset val="186"/>
      </rPr>
      <t xml:space="preserve">epoksīda gruntkrāsa </t>
    </r>
    <r>
      <rPr>
        <sz val="11"/>
        <color indexed="8"/>
        <rFont val="Arial"/>
        <family val="2"/>
        <charset val="186"/>
      </rPr>
      <t>– 1.slānis, TEKNOZINK-90SE</t>
    </r>
  </si>
  <si>
    <r>
      <t xml:space="preserve">divkomponentu </t>
    </r>
    <r>
      <rPr>
        <b/>
        <sz val="11"/>
        <color indexed="8"/>
        <rFont val="Arial"/>
        <family val="2"/>
        <charset val="186"/>
      </rPr>
      <t>poliuretāna virskrāsa</t>
    </r>
    <r>
      <rPr>
        <sz val="11"/>
        <color indexed="8"/>
        <rFont val="Arial"/>
        <family val="2"/>
        <charset val="186"/>
      </rPr>
      <t xml:space="preserve"> – 1 slānis, TEKNODUR 50</t>
    </r>
  </si>
  <si>
    <r>
      <t xml:space="preserve">divkomponentu </t>
    </r>
    <r>
      <rPr>
        <b/>
        <sz val="11"/>
        <color indexed="8"/>
        <rFont val="Arial"/>
        <family val="2"/>
        <charset val="186"/>
      </rPr>
      <t>epoksīda starpkrāsa</t>
    </r>
    <r>
      <rPr>
        <sz val="11"/>
        <color indexed="8"/>
        <rFont val="Arial"/>
        <family val="2"/>
        <charset val="186"/>
      </rPr>
      <t xml:space="preserve"> – 2 slānis, INERTA 51 MIOX</t>
    </r>
  </si>
  <si>
    <t>Liela aizsargkarba NK – 2</t>
  </si>
  <si>
    <t>Kabeļu aizsardzības caurule d=50, zemē guldāmā, gofrētā, lokaina 450N</t>
  </si>
  <si>
    <t>objekts</t>
  </si>
  <si>
    <t>Nodeva par Būvatļaujas nodošanu</t>
  </si>
  <si>
    <t>Rakšanas atļaujas saņemšana</t>
  </si>
  <si>
    <t>Izpildokumetācijas sagatavošana</t>
  </si>
  <si>
    <t>EPL digitālā uzmērīšana.</t>
  </si>
  <si>
    <t>EPL vai sarkanās līnijas nospraušana</t>
  </si>
  <si>
    <r>
      <t>Kabeļu aizsargcaurule d</t>
    </r>
    <r>
      <rPr>
        <vertAlign val="subscript"/>
        <sz val="10"/>
        <rFont val="Arial"/>
        <family val="2"/>
        <charset val="186"/>
      </rPr>
      <t>iekš</t>
    </r>
    <r>
      <rPr>
        <sz val="10"/>
        <rFont val="Arial"/>
        <family val="2"/>
        <charset val="186"/>
      </rPr>
      <t>=23mm, PA-RVG-23G, rullis L=50m</t>
    </r>
  </si>
  <si>
    <r>
      <t>Kabeļu aizsargcaurule d</t>
    </r>
    <r>
      <rPr>
        <vertAlign val="subscript"/>
        <sz val="10"/>
        <rFont val="Arial"/>
        <family val="2"/>
        <charset val="186"/>
      </rPr>
      <t>iekš</t>
    </r>
    <r>
      <rPr>
        <sz val="10"/>
        <rFont val="Arial"/>
        <family val="2"/>
        <charset val="186"/>
      </rPr>
      <t>=17mm, PA-RVG-17G, rullis L=50m</t>
    </r>
  </si>
  <si>
    <r>
      <t>Kabeļu aizsargcaurule d</t>
    </r>
    <r>
      <rPr>
        <vertAlign val="subscript"/>
        <sz val="10"/>
        <rFont val="Arial"/>
        <family val="2"/>
        <charset val="186"/>
      </rPr>
      <t>iekš</t>
    </r>
    <r>
      <rPr>
        <sz val="10"/>
        <rFont val="Arial"/>
        <family val="2"/>
        <charset val="186"/>
      </rPr>
      <t>=12mm, PA-RVG-12G, rullis L=50m</t>
    </r>
  </si>
  <si>
    <t>Cinkota ūdens un gāzes vadu caurule DN15 (21.3×2.6mm)</t>
  </si>
  <si>
    <t>Kabeļā apzīmējuma stābs</t>
  </si>
  <si>
    <t>Lokālās Tāmes Nr.</t>
  </si>
  <si>
    <t>Nr.1</t>
  </si>
  <si>
    <t>Materiālu transports</t>
  </si>
  <si>
    <t>Pagaidu ēkas un inventārs</t>
  </si>
  <si>
    <r>
      <t xml:space="preserve">Tērauda bezšuvju </t>
    </r>
    <r>
      <rPr>
        <b/>
        <sz val="11"/>
        <color indexed="8"/>
        <rFont val="Arial"/>
        <family val="2"/>
        <charset val="186"/>
      </rPr>
      <t xml:space="preserve">caurule </t>
    </r>
    <r>
      <rPr>
        <b/>
        <sz val="11"/>
        <color indexed="8"/>
        <rFont val="Arial"/>
        <family val="2"/>
        <charset val="186"/>
      </rPr>
      <t xml:space="preserve">ø60.3x4.5  </t>
    </r>
    <r>
      <rPr>
        <sz val="11"/>
        <color indexed="8"/>
        <rFont val="Arial"/>
        <family val="2"/>
        <charset val="186"/>
      </rPr>
      <t xml:space="preserve">  </t>
    </r>
  </si>
  <si>
    <r>
      <t xml:space="preserve">Tērauda bezšuvju </t>
    </r>
    <r>
      <rPr>
        <b/>
        <sz val="11"/>
        <color indexed="8"/>
        <rFont val="Arial"/>
        <family val="2"/>
        <charset val="186"/>
      </rPr>
      <t xml:space="preserve">caurule </t>
    </r>
    <r>
      <rPr>
        <b/>
        <sz val="11"/>
        <color indexed="8"/>
        <rFont val="Arial"/>
        <family val="2"/>
        <charset val="186"/>
      </rPr>
      <t>ø60.3x4.5</t>
    </r>
  </si>
  <si>
    <r>
      <rPr>
        <b/>
        <sz val="11"/>
        <color indexed="8"/>
        <rFont val="Arial"/>
        <family val="2"/>
        <charset val="186"/>
      </rPr>
      <t>Īscaurule ø21,3x5</t>
    </r>
    <r>
      <rPr>
        <sz val="11"/>
        <color indexed="8"/>
        <rFont val="Arial"/>
        <family val="2"/>
        <charset val="186"/>
      </rPr>
      <t xml:space="preserve"> ar iekšējo vītni G1/2’’, L=80 mm</t>
    </r>
  </si>
  <si>
    <r>
      <rPr>
        <b/>
        <sz val="11"/>
        <color indexed="8"/>
        <rFont val="Arial"/>
        <family val="2"/>
        <charset val="186"/>
      </rPr>
      <t>Atloks Dn50</t>
    </r>
    <r>
      <rPr>
        <sz val="11"/>
        <color indexed="8"/>
        <rFont val="Arial"/>
        <family val="2"/>
        <charset val="186"/>
      </rPr>
      <t xml:space="preserve"> Pn63 komplektēts ar slēgtu atloku, cinkotiem stiprinājumiem EN1515-3 un blīviem no grafīta blīvmateriāla EN17560-1-1, EN1759-1/11/B/DN50 /Class600/P355NH</t>
    </r>
  </si>
  <si>
    <r>
      <t xml:space="preserve">Pazemes cauruļvadu </t>
    </r>
    <r>
      <rPr>
        <b/>
        <sz val="11"/>
        <rFont val="Arial"/>
        <family val="2"/>
        <charset val="186"/>
      </rPr>
      <t>savienojošo vietu izolēšana Ø 720</t>
    </r>
  </si>
  <si>
    <r>
      <t xml:space="preserve">Pazemes cauruļvadu </t>
    </r>
    <r>
      <rPr>
        <b/>
        <sz val="11"/>
        <rFont val="Arial"/>
        <family val="2"/>
        <charset val="186"/>
      </rPr>
      <t>savienojošo vietu izolēšana Ø 300</t>
    </r>
  </si>
  <si>
    <r>
      <t xml:space="preserve">Pazemes cauruļvadu </t>
    </r>
    <r>
      <rPr>
        <b/>
        <sz val="11"/>
        <rFont val="Arial"/>
        <family val="2"/>
        <charset val="186"/>
      </rPr>
      <t>savienojošo vietu izolēšana Ø 50</t>
    </r>
  </si>
  <si>
    <r>
      <rPr>
        <b/>
        <sz val="11"/>
        <color indexed="8"/>
        <rFont val="Arial"/>
        <family val="2"/>
        <charset val="186"/>
      </rPr>
      <t>Izolējoša starplika</t>
    </r>
    <r>
      <rPr>
        <sz val="11"/>
        <color indexed="8"/>
        <rFont val="Arial"/>
        <family val="2"/>
        <charset val="186"/>
      </rPr>
      <t xml:space="preserve"> h= 3mm, starp krānu un pamatu Fluroplast</t>
    </r>
  </si>
  <si>
    <r>
      <t>Kabeļu uzgalis, Cu, 2 x 2,5 mm</t>
    </r>
    <r>
      <rPr>
        <sz val="11"/>
        <color indexed="8"/>
        <rFont val="Calibri"/>
        <family val="2"/>
        <charset val="186"/>
      </rPr>
      <t>²</t>
    </r>
  </si>
  <si>
    <t>Metināšanas patrona, ∅8mm, „PINBRAZING”, Corrpro</t>
  </si>
  <si>
    <t>Esošā KMP demontāža</t>
  </si>
  <si>
    <t xml:space="preserve">Materiālu transports   </t>
  </si>
  <si>
    <t>Nr.2</t>
  </si>
  <si>
    <t>Ģenplāna risinājumi (GP)</t>
  </si>
  <si>
    <t>Nr.3</t>
  </si>
  <si>
    <t>Nr.4</t>
  </si>
  <si>
    <t>Nr.5</t>
  </si>
  <si>
    <t>Nr.6</t>
  </si>
  <si>
    <t>Nr.7</t>
  </si>
  <si>
    <t>Nr.8</t>
  </si>
  <si>
    <t>Būvbedres aizbēršana un grunts noblietēšana</t>
  </si>
  <si>
    <t>Slāpekļa daudzums (megapack 4x150l, 300 bar)</t>
  </si>
  <si>
    <t>iepak.</t>
  </si>
  <si>
    <t>Elektroapgāde (ELT)</t>
  </si>
  <si>
    <t>Kopā</t>
  </si>
  <si>
    <t>Lokālā tāme Nr.  1</t>
  </si>
  <si>
    <t>Tāmes izmaksas:</t>
  </si>
  <si>
    <t>euro</t>
  </si>
  <si>
    <t xml:space="preserve"> Žogs ("Betafance Bekafor Clasik tipa, h = 2,03 m) panelis Nylofor Med 4/4,5/2030 x 2500, acs izmērs 100 x 500 mm, stieple 4/4,5 mm, kas nostiprināts uz iebetonētiem metāla stabiem</t>
  </si>
  <si>
    <t>Kopā :</t>
  </si>
  <si>
    <t>Caurule Ø60,3_CONEXUS BALTIC GRID veic pārbaudi</t>
  </si>
  <si>
    <t>Caurule Ø323,9_CONEXUS BALTIC GRID veic pārbaudi</t>
  </si>
  <si>
    <t>Caurule Ø720_CONEXUS BALTIC GRID veic pārbaudi</t>
  </si>
  <si>
    <t>Kopsavilkuma aprēķins</t>
  </si>
  <si>
    <t>PVN (21%)</t>
  </si>
  <si>
    <t>Objekta izmaksas (euro)</t>
  </si>
  <si>
    <t>Objekta nosaukums</t>
  </si>
  <si>
    <t>Būvniecības koptāme</t>
  </si>
  <si>
    <t>Lokālā tāme Nr.  3</t>
  </si>
  <si>
    <t xml:space="preserve">darba samaksas likme (EUR/h) </t>
  </si>
  <si>
    <t xml:space="preserve">Celtniecības atkritumu konteineris, Sadzīves telpas, būvlaukuma iekārtošana, apsardze </t>
  </si>
  <si>
    <t>Izrakstās grunts izlīdzīnāšana, esošā reljefa atjaunošana, planēšana</t>
  </si>
  <si>
    <t>Lokālā tāme Nr. 8</t>
  </si>
  <si>
    <t>Vispārīgā daļa</t>
  </si>
  <si>
    <t>Lokālā tāme Nr. 9</t>
  </si>
  <si>
    <t>Elektroķīmiskā aizsardzība (ELKA)</t>
  </si>
  <si>
    <t>Lokālā tāme Nr.  2</t>
  </si>
  <si>
    <r>
      <t xml:space="preserve">Tērauda garenmetināta </t>
    </r>
    <r>
      <rPr>
        <b/>
        <sz val="11"/>
        <color indexed="8"/>
        <rFont val="Arial"/>
        <family val="2"/>
        <charset val="186"/>
      </rPr>
      <t xml:space="preserve">caurule </t>
    </r>
    <r>
      <rPr>
        <b/>
        <sz val="11"/>
        <color indexed="8"/>
        <rFont val="Arial"/>
        <family val="2"/>
        <charset val="186"/>
      </rPr>
      <t xml:space="preserve">ø720x10 </t>
    </r>
    <r>
      <rPr>
        <sz val="11"/>
        <color indexed="8"/>
        <rFont val="Arial"/>
        <family val="2"/>
        <charset val="186"/>
      </rPr>
      <t xml:space="preserve">                        </t>
    </r>
  </si>
  <si>
    <t xml:space="preserve">Tērauda garenmetināta caurule ø720x10  (montāža)                       </t>
  </si>
  <si>
    <r>
      <rPr>
        <b/>
        <sz val="11"/>
        <color indexed="8"/>
        <rFont val="Arial"/>
        <family val="2"/>
        <charset val="186"/>
      </rPr>
      <t>Trejgabals Ø 720x10</t>
    </r>
    <r>
      <rPr>
        <sz val="11"/>
        <color indexed="8"/>
        <rFont val="Arial"/>
        <family val="2"/>
        <charset val="186"/>
      </rPr>
      <t>-</t>
    </r>
    <r>
      <rPr>
        <b/>
        <sz val="11"/>
        <color indexed="8"/>
        <rFont val="Arial"/>
        <family val="2"/>
        <charset val="186"/>
      </rPr>
      <t>323,9x7,1</t>
    </r>
  </si>
  <si>
    <r>
      <rPr>
        <b/>
        <sz val="11"/>
        <color indexed="8"/>
        <rFont val="Arial"/>
        <family val="2"/>
        <charset val="186"/>
      </rPr>
      <t>Līkums 90°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  60,3x4,5</t>
    </r>
  </si>
  <si>
    <r>
      <t xml:space="preserve">Sfēriska </t>
    </r>
    <r>
      <rPr>
        <b/>
        <sz val="11"/>
        <color indexed="8"/>
        <rFont val="Arial"/>
        <family val="2"/>
        <charset val="186"/>
      </rPr>
      <t>blīvripa Ø720x10</t>
    </r>
  </si>
  <si>
    <t>Caurule Ø720x10</t>
  </si>
  <si>
    <r>
      <t xml:space="preserve">Tērauda caurule ar rūpnīcas 100% nesagraujošas kontroles metodēm pārbaudītas, </t>
    </r>
    <r>
      <rPr>
        <b/>
        <u/>
        <sz val="11"/>
        <color indexed="8"/>
        <rFont val="Arial"/>
        <family val="2"/>
        <charset val="186"/>
      </rPr>
      <t>pārklātas ar pretkorozijas krāsu,</t>
    </r>
    <r>
      <rPr>
        <u/>
        <sz val="11"/>
        <color indexed="8"/>
        <rFont val="Arial"/>
        <family val="2"/>
        <charset val="186"/>
      </rPr>
      <t xml:space="preserve"> izgatavotas un pārbaudītas saskaņā ar LVS EN ISO 3183:2013 PSL2. 
Galu apstrāde: gali slīpināti saskaņā ar LVS EN ISO 3183:2013 PSL2, pārklāti ar pretkorozijas krāsu un noslēgti ar plastmasas gala slēgiem, virszemes likšanai:</t>
    </r>
  </si>
  <si>
    <r>
      <t xml:space="preserve">Tērauda caurule ar rūpnīcas 100% nesagraujošas kontroles metodi pārbaudītas, </t>
    </r>
    <r>
      <rPr>
        <b/>
        <u/>
        <sz val="11"/>
        <color indexed="8"/>
        <rFont val="Arial"/>
        <family val="2"/>
        <charset val="186"/>
      </rPr>
      <t>ar rūpnieciskas HDPE pārklājumu ISO 21809-1 Class - B</t>
    </r>
    <r>
      <rPr>
        <u/>
        <sz val="11"/>
        <color indexed="8"/>
        <rFont val="Arial"/>
        <family val="2"/>
        <charset val="186"/>
      </rPr>
      <t>, kategorija С, izgatavotas un pārbaudītas saskaņā ar LVS EN ISO 3183:2013. Lieces trieciena (CVN) pārbaudes temperatura (CVN) ir -40ᶱC.
Galu apstrāde: gali slīpināti saskaņā LVS EN ISO 3183:2013, pārklāti ar pretkorozijas krāsu un noslēgti ar plastmasas gala slēgiem: PSL-2-SAWL-LVS EN ISO 3183:2013-L360NE/ LVS EN1594:2014 A p.8</t>
    </r>
  </si>
  <si>
    <t>Eļļas krāsa 3kg, cinka baltums 3 kg, pelēkā 3kg, sarkanā - Gost 482-77, 5406-84</t>
  </si>
  <si>
    <r>
      <t xml:space="preserve">Maģistrāla cauruļvada </t>
    </r>
    <r>
      <rPr>
        <b/>
        <sz val="11"/>
        <rFont val="Arial"/>
        <family val="2"/>
        <charset val="186"/>
      </rPr>
      <t xml:space="preserve">informatīvā zīme AS </t>
    </r>
    <r>
      <rPr>
        <b/>
        <sz val="11"/>
        <rFont val="Arial"/>
        <family val="2"/>
      </rPr>
      <t>„Conexus Baltic Grid”</t>
    </r>
  </si>
  <si>
    <r>
      <t xml:space="preserve">Termosarūkoša </t>
    </r>
    <r>
      <rPr>
        <b/>
        <sz val="11"/>
        <color indexed="8"/>
        <rFont val="Arial"/>
        <family val="2"/>
        <charset val="186"/>
      </rPr>
      <t>izolācijas lenta WPC-C50</t>
    </r>
    <r>
      <rPr>
        <sz val="11"/>
        <color indexed="8"/>
        <rFont val="Arial"/>
        <family val="2"/>
        <charset val="186"/>
      </rPr>
      <t>, metināto savienojumu izolācijai, 17 x 100 RL (30 metri/rullis) kopā 60 metri/2 ruļļi</t>
    </r>
  </si>
  <si>
    <r>
      <rPr>
        <b/>
        <sz val="11"/>
        <color indexed="8"/>
        <rFont val="Arial"/>
        <family val="2"/>
        <charset val="186"/>
      </rPr>
      <t>Izolācijas lenta FLEXCLAD 100</t>
    </r>
    <r>
      <rPr>
        <sz val="11"/>
        <color indexed="8"/>
        <rFont val="Arial"/>
        <family val="2"/>
        <charset val="186"/>
      </rPr>
      <t>, veidgabalu izolācijai,15000T (15m/rullis) 225m/15ruļļi</t>
    </r>
  </si>
  <si>
    <r>
      <rPr>
        <b/>
        <sz val="11"/>
        <color indexed="8"/>
        <rFont val="Arial"/>
        <family val="2"/>
        <charset val="186"/>
      </rPr>
      <t>Izolācijas lenta FLEXCLAD 50</t>
    </r>
    <r>
      <rPr>
        <sz val="11"/>
        <color indexed="8"/>
        <rFont val="Arial"/>
        <family val="2"/>
        <charset val="186"/>
      </rPr>
      <t>, veidgabalu izolācijai, 15000T (15m/rullis) 30 metri /2 ruļļi</t>
    </r>
  </si>
  <si>
    <r>
      <t xml:space="preserve">Pazemes cauruļvadu </t>
    </r>
    <r>
      <rPr>
        <b/>
        <sz val="11"/>
        <rFont val="Arial"/>
        <family val="2"/>
      </rPr>
      <t>veidgabalu</t>
    </r>
    <r>
      <rPr>
        <b/>
        <sz val="11"/>
        <rFont val="Arial"/>
        <family val="2"/>
        <charset val="186"/>
      </rPr>
      <t xml:space="preserve"> izolēšana Ø 300</t>
    </r>
  </si>
  <si>
    <r>
      <t xml:space="preserve">Pazemes cauruļvadu </t>
    </r>
    <r>
      <rPr>
        <b/>
        <sz val="11"/>
        <rFont val="Arial"/>
        <family val="2"/>
      </rPr>
      <t>veidgabalu</t>
    </r>
    <r>
      <rPr>
        <b/>
        <sz val="11"/>
        <rFont val="Arial"/>
        <family val="2"/>
        <charset val="186"/>
      </rPr>
      <t xml:space="preserve"> izolēšana Ø 50</t>
    </r>
  </si>
  <si>
    <t>Elektroapgāde</t>
  </si>
  <si>
    <t>Tranšeja horizontālam zemēšanas kontūram</t>
  </si>
  <si>
    <t>Spēka sadalnes SS-1 montāža</t>
  </si>
  <si>
    <t>Esošas spēka sadalnes SS-1 demontāža</t>
  </si>
  <si>
    <t>Zibensuztvērēja montāža</t>
  </si>
  <si>
    <t>Kopā par 1.nodaļu:</t>
  </si>
  <si>
    <t xml:space="preserve">Elektrods zemējuma, cinkots tērauds ar iespēju pagarināt, d=16 mm, 1.5m  </t>
  </si>
  <si>
    <t>Spaile zemējuma, universāla, cinkotam metālam, zemējuma elektroda d=16 mm savienošanai ar stiepli d=8-10 mm vai plakandzelzi 3,5x35 mm</t>
  </si>
  <si>
    <t>Betona pamats P-1.0</t>
  </si>
  <si>
    <t>Blīvgredzens GB04RB</t>
  </si>
  <si>
    <t>Zibens uztvērējs AL Ø16/10mm 2,0m "PROPSTER"</t>
  </si>
  <si>
    <t>Ievada uzskaites sadalnes korpuss ((E)-N-LU-II-3 tipā)</t>
  </si>
  <si>
    <t>Slēdzis 400V, 40A</t>
  </si>
  <si>
    <t>Automātslēdzis, 1-polu,  10A, B</t>
  </si>
  <si>
    <t>Kopā par 2.nodaļu:</t>
  </si>
  <si>
    <t>Kopā par 1. nodaļu</t>
  </si>
  <si>
    <t>Esošo telemehānikas iekārtu(sadalnes) pārvietošana krānu laukumos</t>
  </si>
  <si>
    <t>Kopā par 2. nodaļu</t>
  </si>
  <si>
    <t>Kopā par 3. nodaļu</t>
  </si>
  <si>
    <t>Kopā par 4. nodaļu</t>
  </si>
  <si>
    <t>Sakaru kabeļu tranšejas rakšana un aizbēršana, kabeļu demontāžai</t>
  </si>
  <si>
    <t>Sakaru kabeļa demontāža</t>
  </si>
  <si>
    <t>Lokālā tāme Nr.4</t>
  </si>
  <si>
    <t>Pamats Pm1 siets,  stiegrošana</t>
  </si>
  <si>
    <t>Šķembu pabēruma izveidošana zem pamatiem Pm1</t>
  </si>
  <si>
    <t>Monolītā betona sagatavošanas slānis zem Pm1 betons C30/37</t>
  </si>
  <si>
    <t>Ģenerālplāns</t>
  </si>
  <si>
    <t>Gāzes apgāde</t>
  </si>
  <si>
    <t>Būvkonstrukcijas</t>
  </si>
  <si>
    <t>Lokālā tāme Nr. 5</t>
  </si>
  <si>
    <t>Vadības un automatizācijas sistēmas</t>
  </si>
  <si>
    <t>Elektroķīmiskās aizsardzības daļa</t>
  </si>
  <si>
    <t>Strāvas kontroles mērījumu punkts (SKMP-Iz) Cinkots tērauda SKMP modelis „Conexus Baltic Grid” ar salīdzināšanas elektrodu, Austrija</t>
  </si>
  <si>
    <t>Darbu organizēšanas projekts</t>
  </si>
  <si>
    <t>Polietilēna caurule D 50, PE, gofrēta, Frankische vai līdzvērtīgs</t>
  </si>
  <si>
    <t>Tranšejas rakšana un kabeļa guldīšana tranšejā</t>
  </si>
  <si>
    <t xml:space="preserve">Strāvas KMP-M montāža āra skapī (IP 66, 300x250x150mm) pie fasādes ar </t>
  </si>
  <si>
    <t>Ugunsdrošs blīvējums (nedegoša uzmava) kabeļu izejām caur GRS sendvičtipa sienu, ROXTEC vai līdzvērtīgs</t>
  </si>
  <si>
    <r>
      <t xml:space="preserve">Objekta nosaukums: "OBJEKTS: PGV ATZARA UZ GRS ZAĶUMUIŽA UN PIESLĒGŠANAS MEZGLU PIE PGV RĪGA-INČUKALNA  PGK I LĪNIJA  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</si>
  <si>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r>
      <t xml:space="preserve">                                             UN PIE PGV RĪGA-INČUKSLNA PGK II LĪNILA PĀRBŪVE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</si>
  <si>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r>
      <t xml:space="preserve">Būves nosaukums:     "OBJEKTS: PGV ATZARA UZ GRS ZAĶUMUIŽA UN PIESLĒGŠANAS MEZGLU PIE PGV RĪGA-INČUKALNA  PGK I LĪNIJA  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</si>
  <si>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t xml:space="preserve">Objekta adrese : "GRS ZAĶUMUIŽA" (Z.G.KAD..APZ.80840080325), ZAĶUMUIŽA, ROPAŽU NOVADS
</t>
  </si>
  <si>
    <t>Pasūtījuma  Nr.              /Zaķumuiža</t>
  </si>
  <si>
    <t xml:space="preserve"> "Pārvades gāzesvada atzara uz GRS Zaķumuiža un pieslēgšanas mezglu pie PGV Rīga-Inčukalns PGK I līnija un pie PGV Rīga- Inčukalna PGK II līnija pārbūve</t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</si>
  <si>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Vispārīgās daļas GP rasējumiem</t>
    </r>
    <r>
      <rPr>
        <sz val="11"/>
        <rFont val="Calibri"/>
        <family val="2"/>
      </rPr>
      <t>.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</si>
  <si>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Gāzes apgādes daļas (GAT) rasējumiem</t>
    </r>
    <r>
      <rPr>
        <sz val="11"/>
        <rFont val="Calibri"/>
        <family val="2"/>
      </rPr>
      <t>.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</si>
  <si>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Darbu organizēšanas projekta daļas (DOP) rasējumiem</t>
    </r>
    <r>
      <rPr>
        <sz val="11"/>
        <rFont val="Calibri"/>
        <family val="2"/>
      </rPr>
      <t>.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</si>
  <si>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Elektroķīmiskās aizsardzības daļas (ELKA) rasējumiem</t>
    </r>
    <r>
      <rPr>
        <sz val="11"/>
        <rFont val="Calibri"/>
        <family val="2"/>
      </rPr>
      <t>.</t>
    </r>
  </si>
  <si>
    <t>Lokālā tāme Nr. 6</t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</si>
  <si>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Vadības un automatizācijas sistēmas daļas (VAS) rasējumiem</t>
    </r>
    <r>
      <rPr>
        <sz val="11"/>
        <rFont val="Calibri"/>
        <family val="2"/>
      </rPr>
      <t>.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</si>
  <si>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Elektroapgādes daļas (ELT) rasējumiem</t>
    </r>
    <r>
      <rPr>
        <sz val="11"/>
        <rFont val="Calibri"/>
        <family val="2"/>
      </rPr>
      <t>.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</si>
  <si>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Būvkonstrukciju daļas (BK) rasējumiem</t>
    </r>
    <r>
      <rPr>
        <sz val="11"/>
        <rFont val="Calibri"/>
        <family val="2"/>
      </rPr>
      <t>.</t>
    </r>
  </si>
  <si>
    <r>
      <rPr>
        <b/>
        <sz val="11"/>
        <color indexed="8"/>
        <rFont val="Arial"/>
        <family val="2"/>
        <charset val="186"/>
      </rPr>
      <t>Lodveida krāns</t>
    </r>
    <r>
      <rPr>
        <sz val="11"/>
        <color indexed="8"/>
        <rFont val="Arial"/>
        <family val="2"/>
        <charset val="186"/>
      </rPr>
      <t xml:space="preserve"> ar pilnu caurplūdumu </t>
    </r>
    <r>
      <rPr>
        <b/>
        <sz val="11"/>
        <color indexed="8"/>
        <rFont val="Arial"/>
        <family val="2"/>
        <charset val="186"/>
      </rPr>
      <t>DN 100</t>
    </r>
    <r>
      <rPr>
        <sz val="11"/>
        <color indexed="8"/>
        <rFont val="Arial"/>
        <family val="2"/>
        <charset val="186"/>
      </rPr>
      <t>, PN 63, pazemes bezaku uzstādīšanai, ar galiem metināšanai pie caurules Ø114,3x5,6, ar elektropievadu AUMA un attāl;umu no g/v ass līdz reduktoram 2390, 2060 mm</t>
    </r>
  </si>
  <si>
    <r>
      <t xml:space="preserve">Tērauda bezšuvju </t>
    </r>
    <r>
      <rPr>
        <b/>
        <sz val="11"/>
        <color indexed="8"/>
        <rFont val="Arial"/>
        <family val="2"/>
        <charset val="186"/>
      </rPr>
      <t>caurule</t>
    </r>
    <r>
      <rPr>
        <sz val="11"/>
        <color indexed="8"/>
        <rFont val="Arial"/>
        <family val="2"/>
        <charset val="186"/>
      </rPr>
      <t xml:space="preserve"> </t>
    </r>
    <r>
      <rPr>
        <b/>
        <sz val="11"/>
        <color indexed="8"/>
        <rFont val="Arial"/>
        <family val="2"/>
        <charset val="186"/>
      </rPr>
      <t>ø114,3,3x5,6</t>
    </r>
    <r>
      <rPr>
        <sz val="11"/>
        <color indexed="8"/>
        <rFont val="Arial"/>
        <family val="2"/>
        <charset val="186"/>
      </rPr>
      <t xml:space="preserve">                          </t>
    </r>
  </si>
  <si>
    <t>Trejgabals Ø 114,3x5,6</t>
  </si>
  <si>
    <r>
      <rPr>
        <b/>
        <sz val="11"/>
        <color indexed="8"/>
        <rFont val="Arial"/>
        <family val="2"/>
        <charset val="186"/>
      </rPr>
      <t>Trejgabals Ø 114,3x5,6</t>
    </r>
    <r>
      <rPr>
        <b/>
        <sz val="11"/>
        <color indexed="8"/>
        <rFont val="Arial"/>
        <family val="2"/>
        <charset val="186"/>
      </rPr>
      <t>-60,3</t>
    </r>
    <r>
      <rPr>
        <b/>
        <sz val="11"/>
        <color indexed="8"/>
        <rFont val="Arial"/>
        <family val="2"/>
        <charset val="186"/>
      </rPr>
      <t>x4,5</t>
    </r>
  </si>
  <si>
    <t>Līkums, ar rūpnīcas 100% nesagraujošas kontroles metodēm pārbaudīts, ar pretkorozijas pārklājumu PUR LVS EN 10290:2003 kl.B tips 1:</t>
  </si>
  <si>
    <t>Līkums 25° Modelis 10D (R=5DN), Ø720x10, L1= L2=1000 mm</t>
  </si>
  <si>
    <t>Līkums 5° Modelis  10D  (R=5DN), Ø720x10, L1= L2=1000mm</t>
  </si>
  <si>
    <r>
      <rPr>
        <b/>
        <sz val="11"/>
        <color indexed="8"/>
        <rFont val="Arial"/>
        <family val="2"/>
        <charset val="186"/>
      </rPr>
      <t>Līkums 90°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</si>
  <si>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45°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</si>
  <si>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33°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</si>
  <si>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20°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</si>
  <si>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 xml:space="preserve">Pāreja ø323,9x7,1 </t>
    </r>
    <r>
      <rPr>
        <sz val="11"/>
        <color indexed="8"/>
        <rFont val="Arial"/>
        <family val="2"/>
        <charset val="186"/>
      </rPr>
      <t xml:space="preserve">- </t>
    </r>
    <r>
      <rPr>
        <b/>
        <sz val="11"/>
        <color indexed="8"/>
        <rFont val="Arial"/>
        <family val="2"/>
        <charset val="186"/>
      </rPr>
      <t>114,3x5,6</t>
    </r>
  </si>
  <si>
    <t>Pāreja ø114,3x5,6 - 60,3 x 4,5</t>
  </si>
  <si>
    <r>
      <t xml:space="preserve">Sfēriska </t>
    </r>
    <r>
      <rPr>
        <b/>
        <sz val="11"/>
        <color indexed="8"/>
        <rFont val="Arial"/>
        <family val="2"/>
        <charset val="186"/>
      </rPr>
      <t>blīvripa Ø159x5</t>
    </r>
  </si>
  <si>
    <r>
      <t xml:space="preserve">Sfēriska </t>
    </r>
    <r>
      <rPr>
        <b/>
        <sz val="11"/>
        <color indexed="8"/>
        <rFont val="Arial"/>
        <family val="2"/>
        <charset val="186"/>
      </rPr>
      <t>blīvripa Ø114,3x5,6</t>
    </r>
  </si>
  <si>
    <t>Monobloks ar pilnu caurplūdumu DN 100, PN 63, pazemes bez aku uzstādīšanai, ar galiem metināšanai pie caurules D 114,3x5,6</t>
  </si>
  <si>
    <t>Monobloks ar pilnu caurplūdumu DN 50, PN 63, pazemes bez aku uzstādīšanai, ar galiem metināšanai pie caurules D 60,3x4,5</t>
  </si>
  <si>
    <r>
      <t xml:space="preserve">Pazemes cauruļvadu </t>
    </r>
    <r>
      <rPr>
        <b/>
        <sz val="11"/>
        <rFont val="Arial"/>
        <family val="2"/>
        <charset val="186"/>
      </rPr>
      <t>savienojošo vietu</t>
    </r>
    <r>
      <rPr>
        <sz val="11"/>
        <rFont val="Arial"/>
        <family val="2"/>
        <charset val="186"/>
      </rPr>
      <t xml:space="preserve"> </t>
    </r>
    <r>
      <rPr>
        <b/>
        <sz val="11"/>
        <rFont val="Arial"/>
        <family val="2"/>
        <charset val="186"/>
      </rPr>
      <t>izolēšana Ø 100</t>
    </r>
  </si>
  <si>
    <r>
      <t xml:space="preserve">Pazemes cauruļvadu </t>
    </r>
    <r>
      <rPr>
        <b/>
        <sz val="11"/>
        <rFont val="Arial"/>
        <family val="2"/>
        <charset val="186"/>
      </rPr>
      <t>veidgabalu izolēšana Ø 100</t>
    </r>
  </si>
  <si>
    <t>Caurule Ø114,3_CONEXUS BALTIC GRID veic pārbaudi</t>
  </si>
  <si>
    <t>Caurule Ø114,3x5,6</t>
  </si>
  <si>
    <t>Tiešās izmaksas, t. sk. darba devēja sociālais nodoklis (23,59%):</t>
  </si>
  <si>
    <t>Pagaidu celtnieku laukuma moduļu un ietaišu pievešana,  uzstādīšana un demontāža:</t>
  </si>
  <si>
    <t>Sadzīves atkritumu konteiners</t>
  </si>
  <si>
    <t>Konteiners būvgružu izvešanai V = 4 m3</t>
  </si>
  <si>
    <t>Informācijas plakāts</t>
  </si>
  <si>
    <t>Ugunsdzēsības skapja komplektēšana, montāža / demontāža</t>
  </si>
  <si>
    <t xml:space="preserve">Būvniecības pagaidu laukuma nožogojums ar signāllenti </t>
  </si>
  <si>
    <t>Būvniecības pagaidu laukuma nožogojums ar inventāro sieta žogu</t>
  </si>
  <si>
    <t>kpl.</t>
  </si>
  <si>
    <t>Sadzīves modulis 2,6 x 6 m , vagoniņš</t>
  </si>
  <si>
    <t>Biotualete</t>
  </si>
  <si>
    <t>Esošo ceļu atjaunošana</t>
  </si>
  <si>
    <t>Grants brauktuvei nesaistītu minerāl materiālu seguma 0/32s brauktuvei 10 cm biezumā (N-IV klase)</t>
  </si>
  <si>
    <t>Esoša ceļa posma greiderēšana 5 m platumā</t>
  </si>
  <si>
    <t>m²</t>
  </si>
  <si>
    <t>Esošā asfalta seguma demontāža, utilizēšana , atjaunošana</t>
  </si>
  <si>
    <t>Būvniecības zonas rekultivācija</t>
  </si>
  <si>
    <t>Tiešās izmaksas, t.sk. darba devēja sociālais nodoklis ( 23,59 %) :</t>
  </si>
  <si>
    <r>
      <rPr>
        <b/>
        <sz val="11"/>
        <color indexed="8"/>
        <rFont val="Arial"/>
        <family val="2"/>
        <charset val="186"/>
      </rPr>
      <t>Līkums 32°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</si>
  <si>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14°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</si>
  <si>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11°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</si>
  <si>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 4 °</t>
    </r>
    <r>
      <rPr>
        <sz val="11"/>
        <color indexed="8"/>
        <rFont val="Arial"/>
        <family val="2"/>
        <charset val="186"/>
      </rPr>
      <t xml:space="preserve"> Modelis 3D (R=1,5DN),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</si>
  <si>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 9°</t>
    </r>
    <r>
      <rPr>
        <sz val="11"/>
        <color indexed="8"/>
        <rFont val="Arial"/>
        <family val="2"/>
        <charset val="186"/>
      </rPr>
      <t xml:space="preserve"> Modelis 3D (R=1,5DN), 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</si>
  <si>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 6°</t>
    </r>
    <r>
      <rPr>
        <sz val="11"/>
        <color indexed="8"/>
        <rFont val="Arial"/>
        <family val="2"/>
        <charset val="186"/>
      </rPr>
      <t xml:space="preserve"> Modelis 3D (R=1,5DN),  </t>
    </r>
    <r>
      <rPr>
        <b/>
        <sz val="11"/>
        <color indexed="8"/>
        <rFont val="Arial"/>
        <family val="2"/>
        <charset val="186"/>
      </rPr>
      <t>Ø114,3x5,6</t>
    </r>
  </si>
  <si>
    <r>
      <rPr>
        <b/>
        <sz val="11"/>
        <color indexed="8"/>
        <rFont val="Arial"/>
        <family val="2"/>
        <charset val="186"/>
      </rPr>
      <t>Līkums  3°</t>
    </r>
    <r>
      <rPr>
        <sz val="11"/>
        <color indexed="8"/>
        <rFont val="Arial"/>
        <family val="2"/>
        <charset val="186"/>
      </rPr>
      <t xml:space="preserve">  Modelis 3D (R=1,5DN), </t>
    </r>
    <r>
      <rPr>
        <b/>
        <sz val="11"/>
        <color indexed="8"/>
        <rFont val="Arial"/>
        <family val="2"/>
        <charset val="186"/>
      </rPr>
      <t>Ø114,3x5,6</t>
    </r>
  </si>
  <si>
    <t xml:space="preserve">Caurule Ø21,3x5    </t>
  </si>
  <si>
    <r>
      <t xml:space="preserve">Objekta nosaukums: </t>
    </r>
    <r>
      <rPr>
        <sz val="11"/>
        <rFont val="Calibri"/>
        <family val="2"/>
        <charset val="186"/>
      </rPr>
      <t>"PGV atzara uz GRS Zaķumuiža un pieslēgšanas mezglu pie PGV Rīga-Inčukalna PGK I līnija un pie PGV Rīga-Inčukalna PGK II līnija pārbūve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</si>
  <si>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r>
      <t>Būves nosaukums: "PGV atzara uz GRS Zaķumuiža un pieslēgšanas mezglu pie PGV Rīga-Inčukalna PGK I līnija un pie PGV Rīga-Inčukalna PGK II līnija pārbūve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
</t>
    </r>
  </si>
  <si>
    <t xml:space="preserve">Objekta adrese : "GRS Zaķumuiža" (Z.G.KAD..APZ.80840080325), ZAĶUMUIŽA, ROPAŽU NOVADS
</t>
  </si>
  <si>
    <t xml:space="preserve">Pasūtījuma  Nr.: 210_21/Zaķi </t>
  </si>
  <si>
    <t>Polietilēna caurule D 16, PE, gofrēta</t>
  </si>
  <si>
    <r>
      <t xml:space="preserve">Koku izciršana darbu veikšanas zonā </t>
    </r>
    <r>
      <rPr>
        <b/>
        <sz val="11"/>
        <color indexed="8"/>
        <rFont val="Arial"/>
        <family val="2"/>
        <charset val="186"/>
      </rPr>
      <t>(darbus veic meža īpšnieks!!!)</t>
    </r>
  </si>
  <si>
    <r>
      <t xml:space="preserve">Tāme sastādīta  2022. gada tirgus cenās, pamatojoties uz būvprojekta, </t>
    </r>
    <r>
      <rPr>
        <b/>
        <sz val="11"/>
        <rFont val="Calibri"/>
        <family val="2"/>
        <charset val="186"/>
      </rPr>
      <t>rasējumiem</t>
    </r>
    <r>
      <rPr>
        <sz val="11"/>
        <rFont val="Calibri"/>
        <family val="2"/>
      </rPr>
      <t>.</t>
    </r>
  </si>
  <si>
    <t>Tranšeja - bedre ZS uzmavām</t>
  </si>
  <si>
    <t>Spēka sadalnes SS-1 izgatavošana pēc ELT-3 rasējuma</t>
  </si>
  <si>
    <t>ZS plastmasas izolācijas kabeļa līdz 35 mm2 savienošanas uzmavas
montāža</t>
  </si>
  <si>
    <t>ZS plastmasas izolācijas kabeļa līdz 4 mm2 gala apdare</t>
  </si>
  <si>
    <t>ZS kabeļa līdz 35 mm2 ieguldīšana gatavā tranšejā</t>
  </si>
  <si>
    <t xml:space="preserve">Grants seguma brauktuves ieklāšana </t>
  </si>
  <si>
    <t>Kabeļu aizsargcaurules d=līdz 50 mm ieguldīšana gatavā tranšejā</t>
  </si>
  <si>
    <t>Tranšejas rakšana un aizbēršana viena līdz divu kabeļu (caurules) gūldīšanai 1m dziļumā</t>
  </si>
  <si>
    <t xml:space="preserve">ZS kabeļa demontāža </t>
  </si>
  <si>
    <t xml:space="preserve">Tranšejas rakšana un aizbēršana viena līdz divu kabeļu (caurules)
gūldīšanai 0.7m dziļumā ar rokām(kab.demontāžai) </t>
  </si>
  <si>
    <t>Kabelis NYY-J 4x35  0.6/1kV</t>
  </si>
  <si>
    <t>Kabelis NYY-J 4x4  0.6/1kV</t>
  </si>
  <si>
    <t>Kabeļa gala apdare kab, 35mm5, EPKT 0015</t>
  </si>
  <si>
    <t>Kabeļa gala apdare kab, 4x2,5-4x4,0mm2, AK4</t>
  </si>
  <si>
    <t xml:space="preserve">Kabeļa gala apdare kab, 3x1,5mm2, SEH3 </t>
  </si>
  <si>
    <t>Savienošanas uzmava 1kV četrdzīslu kabelim</t>
  </si>
  <si>
    <t>Caurule, gofrēta 450N, d=110</t>
  </si>
  <si>
    <t xml:space="preserve">Caurule, gofrēta 750N, d=110 </t>
  </si>
  <si>
    <t>Parka stabs 5.5m 5m virs zemes, cinkots, pudeļtipa STP55-10860</t>
  </si>
  <si>
    <t>Automātslēdzis, 1-polu,  6A, C</t>
  </si>
  <si>
    <t xml:space="preserve"> Automātslēdzis ar noplūdi 230V, 2-polu, 10A, Inopl=30mA, C </t>
  </si>
  <si>
    <t>1. Krānu laukuma Nr.1Zm-1 telemehānikas skapis TM KP Nr.362</t>
  </si>
  <si>
    <t>Barošanas avots TSP 180-124</t>
  </si>
  <si>
    <t>DC/DC konvertors TCL 024-124 DC</t>
  </si>
  <si>
    <t>Bateriju kontrolleris TSP BCM 24</t>
  </si>
  <si>
    <t>Akumulators XTV1272CSB, 12VDC; 7,2Ah. Darba temperatūras
diapazons -20ºC....+50 ºC</t>
  </si>
  <si>
    <t>Dzirksteļdrošības barjera IM33-11Ex-Hi/24VDC</t>
  </si>
  <si>
    <t>4G GPRS maršrutētājs SXT LTE6</t>
  </si>
  <si>
    <t>Caurule met. cink. DU25, L=2,5m. 4G GPRS moduļa uzstādīšanai</t>
  </si>
  <si>
    <t>Kabelis RJ45 Cat.5e</t>
  </si>
  <si>
    <t xml:space="preserve">Kabeļu tranšejas rakšana un aizbēršana ar rokam </t>
  </si>
  <si>
    <t>Kabeļu tranšejas rakšana un aizbēršana kabeļu demontāžai</t>
  </si>
  <si>
    <t>Esošo kontroles kabeļu demontāža</t>
  </si>
  <si>
    <t>Krānu laukuma Nr.1Zm-1 telemehānikas skapis TM KP Nr.362</t>
  </si>
  <si>
    <t>PE caurule ar ārējo Ø75 ieguldīšanai zemē, rullis L=50m</t>
  </si>
  <si>
    <t>PE caurule ar ārējo Ø110 750N ieguldīšanai zemē</t>
  </si>
  <si>
    <t>PVC UV izstūrīgā gofretā caurule</t>
  </si>
  <si>
    <t>Kabeļa apzīmējuma stabs, reperis</t>
  </si>
  <si>
    <t>1. Elektroaparatūra sakaru skapja KS-3-02 uzstādīšanai</t>
  </si>
  <si>
    <t>Signālu pārveidotājs MK-13-P-Ex0/24VDC</t>
  </si>
  <si>
    <t>Spaiļu bloks ar četrām spailēm, ar atvienotāju</t>
  </si>
  <si>
    <t>Sakaru kabelis VMOHBU 10x2x0,8</t>
  </si>
  <si>
    <t xml:space="preserve">Sakaru kabeļu tranšejas rakšana un aizbēršana </t>
  </si>
  <si>
    <t>Sakaru kabeļu tranšejas rakšana un aizbēršana ar rokam</t>
  </si>
  <si>
    <t>Aizsargcaurules ieguldīšana gatavā tranšējā</t>
  </si>
  <si>
    <t>Savienojuma uzmavas montāža</t>
  </si>
  <si>
    <t>Hermetiska kabeļā uzgaiļa(kapes) montāža</t>
  </si>
  <si>
    <t>Aizsargcaurule PE Ø110 750N</t>
  </si>
  <si>
    <t>Aizsargcaurule PE Ø110 450N</t>
  </si>
  <si>
    <t>Aizsargcaurule PE Ø75 450N</t>
  </si>
  <si>
    <t>Izolējošais uzgailis(kape).</t>
  </si>
  <si>
    <t>Cinkots plakandzelzs 30x3,5</t>
  </si>
  <si>
    <t>Tas</t>
  </si>
  <si>
    <t>Esošo krānu mezgla Dn 100 demontāža (t.sk.krāni, caurules, žogs, pamatu plātnes utt.) un krānu transportēšana uz A/S "Conexus Baltic Grid" noliktavu - GRS Rīga-1, Saurieši, Ropažu novads, Stopiņu pagasts</t>
  </si>
  <si>
    <t>Esošā gāzes vada Dn 700 demontāža un transportēšana 
uz A/S "Conexus Baltic Grid" noliktavu - GRS Rīga-1, Saurieši, Ropažu novads</t>
  </si>
  <si>
    <t>Esošā gāzes vada Dn 100 demontāža un transportēšana 
uz A/S "Conexus Baltic Grid" noliktavu - GRS Rīga-1, Saurieši, Ropažu novads</t>
  </si>
  <si>
    <t>Mobilizācija/demobilizācija</t>
  </si>
  <si>
    <t>Vadības un automatizācijas sistēmas (ESS-VAS)</t>
  </si>
  <si>
    <t>Virsizdevumi ():</t>
  </si>
  <si>
    <t>Peļņa ():</t>
  </si>
  <si>
    <t>pasūtītāja piegāde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</si>
</sst>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dd"/>
    <numFmt numFmtId="165" formatCode="0.0000"/>
  </numFmts>
  <fonts count="64" x14ac:knownFonts="1">
    <font>
      <sz val="11"/>
      <color indexed="8"/>
      <name val="Calibri"/>
      <family val="2"/>
      <charset val="186"/>
    </font>
    <font>
      <sz val="10"/>
      <name val="Arial"/>
      <charset val="186"/>
    </font>
    <font>
      <sz val="10"/>
      <name val="Arial"/>
      <family val="2"/>
      <charset val="186"/>
    </font>
    <font>
      <sz val="12"/>
      <color indexed="8"/>
      <name val="Arial"/>
      <family val="2"/>
      <charset val="186"/>
    </font>
    <font>
      <sz val="11"/>
      <name val="Arial"/>
      <family val="2"/>
      <charset val="186"/>
    </font>
    <font>
      <sz val="11"/>
      <color indexed="8"/>
      <name val="Arial"/>
      <family val="2"/>
      <charset val="186"/>
    </font>
    <font>
      <b/>
      <sz val="11"/>
      <name val="Arial"/>
      <family val="2"/>
      <charset val="186"/>
    </font>
    <font>
      <sz val="11"/>
      <color indexed="10"/>
      <name val="Arial"/>
      <family val="2"/>
      <charset val="186"/>
    </font>
    <font>
      <i/>
      <sz val="11"/>
      <color indexed="23"/>
      <name val="Calibri"/>
      <family val="2"/>
      <charset val="186"/>
    </font>
    <font>
      <i/>
      <sz val="1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u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1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8"/>
      <name val="Arial"/>
      <family val="2"/>
      <charset val="186"/>
    </font>
    <font>
      <u/>
      <sz val="11"/>
      <color indexed="8"/>
      <name val="Arial"/>
      <family val="2"/>
      <charset val="186"/>
    </font>
    <font>
      <i/>
      <sz val="11"/>
      <color indexed="54"/>
      <name val="Calibri"/>
      <family val="2"/>
      <charset val="186"/>
    </font>
    <font>
      <sz val="9"/>
      <name val="Arial"/>
      <family val="2"/>
      <charset val="186"/>
    </font>
    <font>
      <sz val="10"/>
      <color indexed="8"/>
      <name val="Calibri"/>
      <family val="2"/>
      <charset val="186"/>
    </font>
    <font>
      <i/>
      <sz val="10"/>
      <name val="Arial"/>
      <family val="2"/>
      <charset val="186"/>
    </font>
    <font>
      <sz val="9"/>
      <name val="Calibri"/>
      <family val="2"/>
      <charset val="186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10"/>
      <color indexed="10"/>
      <name val="Arial"/>
      <family val="2"/>
      <charset val="186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vertAlign val="subscript"/>
      <sz val="10"/>
      <name val="Arial"/>
      <family val="2"/>
      <charset val="186"/>
    </font>
    <font>
      <b/>
      <i/>
      <sz val="11"/>
      <name val="Arial"/>
      <family val="2"/>
      <charset val="186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charset val="186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186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</font>
    <font>
      <b/>
      <sz val="12"/>
      <name val="Arial"/>
      <family val="2"/>
      <charset val="186"/>
    </font>
    <font>
      <b/>
      <sz val="10"/>
      <color indexed="8"/>
      <name val="Calibri"/>
      <family val="2"/>
    </font>
    <font>
      <sz val="11"/>
      <color indexed="8"/>
      <name val="Arial"/>
      <family val="2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24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Arial"/>
      <family val="2"/>
    </font>
    <font>
      <sz val="11"/>
      <name val="Calibri"/>
      <family val="2"/>
      <charset val="186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186"/>
    </font>
    <font>
      <sz val="9"/>
      <color theme="1"/>
      <name val="Arial"/>
      <family val="2"/>
    </font>
    <font>
      <sz val="9"/>
      <color theme="1"/>
      <name val="Arial"/>
      <family val="2"/>
      <charset val="186"/>
    </font>
    <font>
      <b/>
      <sz val="12"/>
      <name val="Calibri"/>
      <family val="2"/>
      <scheme val="minor"/>
    </font>
    <font>
      <sz val="8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13">
    <xf numFmtId="0" fontId="0" fillId="0" borderId="0"/>
    <xf numFmtId="0" fontId="18" fillId="0" borderId="0"/>
    <xf numFmtId="0" fontId="23" fillId="0" borderId="0"/>
    <xf numFmtId="0" fontId="8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53" fillId="0" borderId="0"/>
    <xf numFmtId="0" fontId="23" fillId="0" borderId="0"/>
    <xf numFmtId="0" fontId="27" fillId="0" borderId="0"/>
    <xf numFmtId="0" fontId="27" fillId="0" borderId="0"/>
    <xf numFmtId="9" fontId="1" fillId="0" borderId="0" applyFill="0" applyBorder="0" applyAlignment="0" applyProtection="0"/>
    <xf numFmtId="0" fontId="2" fillId="0" borderId="0"/>
  </cellStyleXfs>
  <cellXfs count="741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5" xfId="0" applyFont="1" applyFill="1" applyBorder="1" applyAlignment="1">
      <alignment vertical="top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/>
    <xf numFmtId="4" fontId="6" fillId="0" borderId="12" xfId="0" applyNumberFormat="1" applyFont="1" applyFill="1" applyBorder="1" applyAlignment="1">
      <alignment horizontal="center" wrapText="1"/>
    </xf>
    <xf numFmtId="4" fontId="4" fillId="0" borderId="13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49" fontId="0" fillId="0" borderId="0" xfId="0" applyNumberFormat="1" applyFont="1"/>
    <xf numFmtId="0" fontId="0" fillId="0" borderId="0" xfId="0" applyFont="1"/>
    <xf numFmtId="0" fontId="6" fillId="0" borderId="0" xfId="0" applyFont="1"/>
    <xf numFmtId="2" fontId="6" fillId="0" borderId="0" xfId="0" applyNumberFormat="1" applyFont="1"/>
    <xf numFmtId="2" fontId="0" fillId="0" borderId="0" xfId="0" applyNumberFormat="1" applyFont="1"/>
    <xf numFmtId="49" fontId="4" fillId="0" borderId="0" xfId="0" applyNumberFormat="1" applyFont="1" applyFill="1"/>
    <xf numFmtId="0" fontId="0" fillId="0" borderId="0" xfId="0" applyFont="1" applyAlignment="1">
      <alignment horizontal="left"/>
    </xf>
    <xf numFmtId="49" fontId="14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Fill="1"/>
    <xf numFmtId="4" fontId="6" fillId="0" borderId="0" xfId="0" applyNumberFormat="1" applyFont="1" applyFill="1"/>
    <xf numFmtId="49" fontId="2" fillId="0" borderId="0" xfId="0" applyNumberFormat="1" applyFont="1" applyFill="1"/>
    <xf numFmtId="2" fontId="4" fillId="0" borderId="10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2" fontId="4" fillId="0" borderId="0" xfId="0" applyNumberFormat="1" applyFont="1"/>
    <xf numFmtId="0" fontId="20" fillId="0" borderId="0" xfId="0" applyFont="1"/>
    <xf numFmtId="0" fontId="2" fillId="0" borderId="0" xfId="0" applyFont="1"/>
    <xf numFmtId="0" fontId="21" fillId="0" borderId="15" xfId="0" applyFont="1" applyBorder="1" applyAlignment="1">
      <alignment horizontal="left" vertical="center"/>
    </xf>
    <xf numFmtId="0" fontId="2" fillId="0" borderId="0" xfId="0" applyFont="1" applyFill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14" fillId="0" borderId="10" xfId="0" applyFont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15" fillId="0" borderId="17" xfId="0" applyNumberFormat="1" applyFont="1" applyFill="1" applyBorder="1" applyAlignment="1">
      <alignment horizontal="center" vertical="center"/>
    </xf>
    <xf numFmtId="2" fontId="15" fillId="0" borderId="13" xfId="0" applyNumberFormat="1" applyFont="1" applyFill="1" applyBorder="1" applyAlignment="1">
      <alignment horizontal="center" vertical="center"/>
    </xf>
    <xf numFmtId="2" fontId="2" fillId="0" borderId="0" xfId="0" applyNumberFormat="1" applyFont="1"/>
    <xf numFmtId="49" fontId="2" fillId="0" borderId="18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2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Font="1" applyFill="1" applyAlignment="1">
      <alignment vertical="top"/>
    </xf>
    <xf numFmtId="0" fontId="9" fillId="0" borderId="15" xfId="0" applyFont="1" applyBorder="1" applyAlignment="1">
      <alignment horizontal="center" vertical="center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vertical="top"/>
    </xf>
    <xf numFmtId="0" fontId="6" fillId="0" borderId="0" xfId="0" applyFont="1" applyFill="1" applyAlignment="1">
      <alignment vertical="top"/>
    </xf>
    <xf numFmtId="2" fontId="6" fillId="0" borderId="0" xfId="0" applyNumberFormat="1" applyFont="1" applyFill="1" applyAlignment="1">
      <alignment vertical="top"/>
    </xf>
    <xf numFmtId="164" fontId="0" fillId="0" borderId="0" xfId="0" applyNumberFormat="1" applyFont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0" xfId="3" applyNumberFormat="1" applyFont="1" applyFill="1" applyBorder="1" applyAlignment="1" applyProtection="1"/>
    <xf numFmtId="0" fontId="4" fillId="0" borderId="8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13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2" fontId="6" fillId="2" borderId="19" xfId="0" applyNumberFormat="1" applyFont="1" applyFill="1" applyBorder="1" applyAlignment="1">
      <alignment horizontal="center" vertical="center" wrapText="1"/>
    </xf>
    <xf numFmtId="2" fontId="6" fillId="2" borderId="19" xfId="0" applyNumberFormat="1" applyFont="1" applyFill="1" applyBorder="1" applyAlignment="1">
      <alignment horizontal="center" wrapText="1"/>
    </xf>
    <xf numFmtId="2" fontId="6" fillId="2" borderId="19" xfId="0" applyNumberFormat="1" applyFont="1" applyFill="1" applyBorder="1" applyAlignment="1"/>
    <xf numFmtId="2" fontId="6" fillId="2" borderId="19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vertical="top" wrapText="1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2" fontId="4" fillId="3" borderId="19" xfId="0" applyNumberFormat="1" applyFont="1" applyFill="1" applyBorder="1" applyAlignment="1">
      <alignment horizontal="center" vertical="center"/>
    </xf>
    <xf numFmtId="4" fontId="4" fillId="3" borderId="19" xfId="0" applyNumberFormat="1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vertical="top"/>
    </xf>
    <xf numFmtId="49" fontId="4" fillId="0" borderId="19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2" fontId="4" fillId="0" borderId="19" xfId="0" applyNumberFormat="1" applyFont="1" applyFill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4" fontId="6" fillId="0" borderId="19" xfId="0" applyNumberFormat="1" applyFont="1" applyFill="1" applyBorder="1" applyAlignment="1">
      <alignment horizontal="center"/>
    </xf>
    <xf numFmtId="2" fontId="4" fillId="4" borderId="19" xfId="0" applyNumberFormat="1" applyFont="1" applyFill="1" applyBorder="1" applyAlignment="1">
      <alignment horizontal="right" vertical="center" wrapText="1"/>
    </xf>
    <xf numFmtId="9" fontId="1" fillId="0" borderId="19" xfId="11" applyFill="1" applyBorder="1" applyAlignment="1">
      <alignment horizontal="center" vertical="center"/>
    </xf>
    <xf numFmtId="4" fontId="6" fillId="0" borderId="19" xfId="0" applyNumberFormat="1" applyFont="1" applyFill="1" applyBorder="1" applyAlignment="1">
      <alignment horizontal="center" vertical="center"/>
    </xf>
    <xf numFmtId="9" fontId="4" fillId="0" borderId="0" xfId="0" applyNumberFormat="1" applyFont="1" applyFill="1"/>
    <xf numFmtId="9" fontId="1" fillId="0" borderId="0" xfId="11"/>
    <xf numFmtId="9" fontId="1" fillId="0" borderId="0" xfId="11" applyFill="1"/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horizontal="right" vertical="center" wrapText="1"/>
    </xf>
    <xf numFmtId="9" fontId="1" fillId="0" borderId="10" xfId="1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2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5" xfId="0" applyNumberFormat="1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2" fontId="4" fillId="5" borderId="6" xfId="0" applyNumberFormat="1" applyFont="1" applyFill="1" applyBorder="1" applyAlignment="1">
      <alignment horizontal="center" vertical="center" wrapText="1"/>
    </xf>
    <xf numFmtId="2" fontId="4" fillId="5" borderId="26" xfId="0" applyNumberFormat="1" applyFont="1" applyFill="1" applyBorder="1" applyAlignment="1">
      <alignment horizontal="center" vertical="center" wrapText="1"/>
    </xf>
    <xf numFmtId="2" fontId="4" fillId="5" borderId="27" xfId="0" applyNumberFormat="1" applyFont="1" applyFill="1" applyBorder="1" applyAlignment="1">
      <alignment horizontal="center" vertical="center" wrapText="1"/>
    </xf>
    <xf numFmtId="2" fontId="4" fillId="5" borderId="7" xfId="0" applyNumberFormat="1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0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 wrapText="1"/>
    </xf>
    <xf numFmtId="49" fontId="14" fillId="0" borderId="19" xfId="0" applyNumberFormat="1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justify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vertical="top" wrapText="1"/>
    </xf>
    <xf numFmtId="4" fontId="2" fillId="0" borderId="19" xfId="0" applyNumberFormat="1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justify" vertical="center" wrapText="1"/>
    </xf>
    <xf numFmtId="0" fontId="4" fillId="0" borderId="19" xfId="0" applyFont="1" applyBorder="1" applyAlignment="1">
      <alignment horizontal="left"/>
    </xf>
    <xf numFmtId="2" fontId="5" fillId="0" borderId="19" xfId="2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/>
    </xf>
    <xf numFmtId="2" fontId="4" fillId="0" borderId="19" xfId="2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/>
    <xf numFmtId="0" fontId="13" fillId="0" borderId="19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right" vertical="top" wrapText="1"/>
    </xf>
    <xf numFmtId="0" fontId="25" fillId="0" borderId="19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left" vertical="top" wrapText="1"/>
    </xf>
    <xf numFmtId="2" fontId="15" fillId="0" borderId="19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wrapText="1"/>
    </xf>
    <xf numFmtId="2" fontId="4" fillId="5" borderId="19" xfId="0" applyNumberFormat="1" applyFont="1" applyFill="1" applyBorder="1" applyAlignment="1">
      <alignment horizontal="center" vertical="center"/>
    </xf>
    <xf numFmtId="2" fontId="6" fillId="5" borderId="19" xfId="0" applyNumberFormat="1" applyFont="1" applyFill="1" applyBorder="1" applyAlignment="1">
      <alignment horizontal="center" vertical="center"/>
    </xf>
    <xf numFmtId="2" fontId="15" fillId="5" borderId="1" xfId="0" applyNumberFormat="1" applyFont="1" applyFill="1" applyBorder="1" applyAlignment="1">
      <alignment horizontal="center" vertical="center"/>
    </xf>
    <xf numFmtId="2" fontId="15" fillId="5" borderId="28" xfId="0" applyNumberFormat="1" applyFont="1" applyFill="1" applyBorder="1" applyAlignment="1">
      <alignment horizontal="center" vertical="center"/>
    </xf>
    <xf numFmtId="4" fontId="6" fillId="5" borderId="19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top" wrapText="1"/>
    </xf>
    <xf numFmtId="0" fontId="6" fillId="0" borderId="29" xfId="0" applyFont="1" applyFill="1" applyBorder="1" applyAlignment="1">
      <alignment horizontal="right" vertical="center" wrapText="1"/>
    </xf>
    <xf numFmtId="4" fontId="6" fillId="0" borderId="3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right" vertical="center" wrapText="1"/>
    </xf>
    <xf numFmtId="0" fontId="4" fillId="0" borderId="19" xfId="0" applyFont="1" applyFill="1" applyBorder="1"/>
    <xf numFmtId="0" fontId="4" fillId="0" borderId="19" xfId="0" applyFont="1" applyFill="1" applyBorder="1" applyAlignment="1">
      <alignment horizontal="center"/>
    </xf>
    <xf numFmtId="0" fontId="4" fillId="0" borderId="19" xfId="0" applyFont="1" applyBorder="1" applyAlignment="1">
      <alignment horizontal="right" vertical="center" wrapText="1"/>
    </xf>
    <xf numFmtId="0" fontId="4" fillId="5" borderId="19" xfId="0" applyFont="1" applyFill="1" applyBorder="1"/>
    <xf numFmtId="0" fontId="4" fillId="5" borderId="19" xfId="0" applyFont="1" applyFill="1" applyBorder="1" applyAlignment="1">
      <alignment horizontal="center"/>
    </xf>
    <xf numFmtId="4" fontId="6" fillId="5" borderId="19" xfId="0" applyNumberFormat="1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left" vertical="top" wrapText="1"/>
    </xf>
    <xf numFmtId="49" fontId="6" fillId="2" borderId="19" xfId="0" applyNumberFormat="1" applyFont="1" applyFill="1" applyBorder="1" applyAlignment="1">
      <alignment horizontal="center"/>
    </xf>
    <xf numFmtId="0" fontId="6" fillId="0" borderId="19" xfId="0" applyFont="1" applyBorder="1" applyAlignment="1">
      <alignment horizontal="right"/>
    </xf>
    <xf numFmtId="0" fontId="6" fillId="0" borderId="1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2" fontId="5" fillId="0" borderId="19" xfId="0" applyNumberFormat="1" applyFont="1" applyFill="1" applyBorder="1" applyAlignment="1">
      <alignment horizontal="left" vertical="top" wrapText="1"/>
    </xf>
    <xf numFmtId="2" fontId="5" fillId="0" borderId="19" xfId="0" applyNumberFormat="1" applyFont="1" applyFill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/>
    </xf>
    <xf numFmtId="0" fontId="4" fillId="0" borderId="19" xfId="12" applyFont="1" applyBorder="1" applyAlignment="1">
      <alignment vertical="center"/>
    </xf>
    <xf numFmtId="0" fontId="5" fillId="0" borderId="19" xfId="0" applyFont="1" applyBorder="1" applyAlignment="1">
      <alignment horizontal="center"/>
    </xf>
    <xf numFmtId="0" fontId="5" fillId="0" borderId="19" xfId="0" applyFont="1" applyBorder="1"/>
    <xf numFmtId="2" fontId="5" fillId="0" borderId="19" xfId="0" applyNumberFormat="1" applyFont="1" applyBorder="1" applyAlignment="1">
      <alignment horizontal="center"/>
    </xf>
    <xf numFmtId="49" fontId="5" fillId="0" borderId="19" xfId="0" applyNumberFormat="1" applyFont="1" applyBorder="1"/>
    <xf numFmtId="0" fontId="54" fillId="0" borderId="0" xfId="0" applyFont="1" applyAlignment="1">
      <alignment horizontal="center"/>
    </xf>
    <xf numFmtId="0" fontId="55" fillId="0" borderId="0" xfId="0" applyFont="1"/>
    <xf numFmtId="0" fontId="56" fillId="0" borderId="0" xfId="9" applyFont="1" applyAlignment="1">
      <alignment horizontal="left" vertical="justify" wrapText="1"/>
    </xf>
    <xf numFmtId="2" fontId="54" fillId="6" borderId="0" xfId="9" applyNumberFormat="1" applyFont="1" applyFill="1" applyAlignment="1">
      <alignment horizontal="center"/>
    </xf>
    <xf numFmtId="2" fontId="56" fillId="6" borderId="0" xfId="0" applyNumberFormat="1" applyFont="1" applyFill="1" applyAlignment="1">
      <alignment horizontal="center"/>
    </xf>
    <xf numFmtId="0" fontId="56" fillId="0" borderId="0" xfId="9" applyFont="1" applyAlignment="1"/>
    <xf numFmtId="2" fontId="11" fillId="7" borderId="19" xfId="0" applyNumberFormat="1" applyFont="1" applyFill="1" applyBorder="1" applyAlignment="1">
      <alignment horizontal="center"/>
    </xf>
    <xf numFmtId="2" fontId="13" fillId="7" borderId="19" xfId="0" applyNumberFormat="1" applyFont="1" applyFill="1" applyBorder="1" applyAlignment="1">
      <alignment horizontal="center"/>
    </xf>
    <xf numFmtId="0" fontId="56" fillId="0" borderId="0" xfId="0" applyFont="1" applyAlignment="1">
      <alignment horizontal="left" wrapText="1"/>
    </xf>
    <xf numFmtId="0" fontId="56" fillId="0" borderId="0" xfId="0" applyFont="1" applyAlignment="1">
      <alignment horizontal="right" wrapText="1"/>
    </xf>
    <xf numFmtId="0" fontId="54" fillId="0" borderId="0" xfId="9" applyFont="1" applyAlignment="1"/>
    <xf numFmtId="0" fontId="56" fillId="0" borderId="0" xfId="9" applyFont="1" applyAlignment="1">
      <alignment horizontal="left" vertical="justify"/>
    </xf>
    <xf numFmtId="2" fontId="6" fillId="0" borderId="19" xfId="0" applyNumberFormat="1" applyFont="1" applyFill="1" applyBorder="1" applyAlignment="1">
      <alignment horizontal="center" vertical="center"/>
    </xf>
    <xf numFmtId="2" fontId="4" fillId="7" borderId="19" xfId="0" applyNumberFormat="1" applyFont="1" applyFill="1" applyBorder="1" applyAlignment="1">
      <alignment horizontal="center" vertical="center"/>
    </xf>
    <xf numFmtId="2" fontId="6" fillId="7" borderId="19" xfId="0" applyNumberFormat="1" applyFont="1" applyFill="1" applyBorder="1" applyAlignment="1">
      <alignment horizontal="center" vertical="center"/>
    </xf>
    <xf numFmtId="0" fontId="2" fillId="0" borderId="0" xfId="10" applyFont="1"/>
    <xf numFmtId="2" fontId="6" fillId="0" borderId="19" xfId="10" applyNumberFormat="1" applyFont="1" applyBorder="1" applyAlignment="1">
      <alignment horizontal="center"/>
    </xf>
    <xf numFmtId="4" fontId="6" fillId="5" borderId="19" xfId="10" applyNumberFormat="1" applyFont="1" applyFill="1" applyBorder="1" applyAlignment="1">
      <alignment horizontal="center" vertical="center" wrapText="1"/>
    </xf>
    <xf numFmtId="0" fontId="6" fillId="5" borderId="19" xfId="10" applyFont="1" applyFill="1" applyBorder="1" applyAlignment="1">
      <alignment horizontal="right" vertical="center" wrapText="1"/>
    </xf>
    <xf numFmtId="0" fontId="4" fillId="5" borderId="19" xfId="10" applyFont="1" applyFill="1" applyBorder="1"/>
    <xf numFmtId="4" fontId="4" fillId="0" borderId="19" xfId="10" applyNumberFormat="1" applyFont="1" applyBorder="1" applyAlignment="1">
      <alignment horizontal="center" vertical="center" wrapText="1"/>
    </xf>
    <xf numFmtId="0" fontId="4" fillId="0" borderId="19" xfId="10" applyFont="1" applyBorder="1" applyAlignment="1">
      <alignment vertical="center" wrapText="1"/>
    </xf>
    <xf numFmtId="0" fontId="4" fillId="0" borderId="19" xfId="10" applyFont="1" applyBorder="1" applyAlignment="1">
      <alignment horizontal="center" vertical="center" wrapText="1"/>
    </xf>
    <xf numFmtId="0" fontId="5" fillId="0" borderId="0" xfId="10" applyFont="1"/>
    <xf numFmtId="0" fontId="6" fillId="0" borderId="0" xfId="10" applyFont="1" applyAlignment="1">
      <alignment horizontal="center"/>
    </xf>
    <xf numFmtId="0" fontId="4" fillId="0" borderId="0" xfId="9" applyFont="1"/>
    <xf numFmtId="2" fontId="5" fillId="0" borderId="19" xfId="0" applyNumberFormat="1" applyFont="1" applyBorder="1" applyAlignment="1">
      <alignment horizontal="center" vertical="center"/>
    </xf>
    <xf numFmtId="2" fontId="4" fillId="7" borderId="19" xfId="0" applyNumberFormat="1" applyFont="1" applyFill="1" applyBorder="1" applyAlignment="1">
      <alignment horizontal="center"/>
    </xf>
    <xf numFmtId="2" fontId="6" fillId="7" borderId="19" xfId="0" applyNumberFormat="1" applyFont="1" applyFill="1" applyBorder="1" applyAlignment="1">
      <alignment horizontal="center"/>
    </xf>
    <xf numFmtId="0" fontId="4" fillId="0" borderId="19" xfId="12" applyFont="1" applyBorder="1" applyAlignment="1">
      <alignment vertical="center" wrapText="1"/>
    </xf>
    <xf numFmtId="165" fontId="5" fillId="0" borderId="19" xfId="0" applyNumberFormat="1" applyFont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3" xfId="0" applyFont="1" applyFill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15" fillId="2" borderId="31" xfId="0" applyFont="1" applyFill="1" applyBorder="1" applyAlignment="1">
      <alignment horizontal="center"/>
    </xf>
    <xf numFmtId="0" fontId="30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 textRotation="90" wrapText="1"/>
    </xf>
    <xf numFmtId="0" fontId="6" fillId="0" borderId="33" xfId="0" applyFont="1" applyFill="1" applyBorder="1" applyAlignment="1">
      <alignment horizontal="center" vertical="center" textRotation="90" wrapText="1"/>
    </xf>
    <xf numFmtId="0" fontId="6" fillId="0" borderId="34" xfId="0" applyFont="1" applyBorder="1" applyAlignment="1">
      <alignment horizontal="center" vertical="center" textRotation="90" wrapText="1"/>
    </xf>
    <xf numFmtId="2" fontId="4" fillId="0" borderId="35" xfId="0" applyNumberFormat="1" applyFont="1" applyFill="1" applyBorder="1" applyAlignment="1">
      <alignment horizontal="center" vertical="center"/>
    </xf>
    <xf numFmtId="2" fontId="4" fillId="0" borderId="36" xfId="0" applyNumberFormat="1" applyFont="1" applyFill="1" applyBorder="1" applyAlignment="1">
      <alignment horizontal="center" vertical="center"/>
    </xf>
    <xf numFmtId="2" fontId="12" fillId="7" borderId="35" xfId="0" applyNumberFormat="1" applyFont="1" applyFill="1" applyBorder="1" applyAlignment="1">
      <alignment horizontal="center"/>
    </xf>
    <xf numFmtId="2" fontId="11" fillId="7" borderId="36" xfId="0" applyNumberFormat="1" applyFont="1" applyFill="1" applyBorder="1" applyAlignment="1">
      <alignment horizontal="center"/>
    </xf>
    <xf numFmtId="2" fontId="4" fillId="0" borderId="35" xfId="0" applyNumberFormat="1" applyFont="1" applyBorder="1" applyAlignment="1">
      <alignment horizontal="center"/>
    </xf>
    <xf numFmtId="2" fontId="6" fillId="0" borderId="36" xfId="0" applyNumberFormat="1" applyFont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2" fontId="5" fillId="7" borderId="35" xfId="0" applyNumberFormat="1" applyFont="1" applyFill="1" applyBorder="1" applyAlignment="1">
      <alignment horizontal="center"/>
    </xf>
    <xf numFmtId="2" fontId="13" fillId="7" borderId="36" xfId="0" applyNumberFormat="1" applyFont="1" applyFill="1" applyBorder="1" applyAlignment="1">
      <alignment horizontal="center"/>
    </xf>
    <xf numFmtId="0" fontId="5" fillId="0" borderId="35" xfId="0" applyFont="1" applyBorder="1" applyAlignment="1">
      <alignment horizontal="center"/>
    </xf>
    <xf numFmtId="2" fontId="5" fillId="0" borderId="36" xfId="0" applyNumberFormat="1" applyFont="1" applyBorder="1" applyAlignment="1">
      <alignment horizontal="center"/>
    </xf>
    <xf numFmtId="2" fontId="4" fillId="8" borderId="37" xfId="0" applyNumberFormat="1" applyFont="1" applyFill="1" applyBorder="1" applyAlignment="1">
      <alignment horizontal="center"/>
    </xf>
    <xf numFmtId="2" fontId="6" fillId="8" borderId="33" xfId="0" applyNumberFormat="1" applyFont="1" applyFill="1" applyBorder="1" applyAlignment="1">
      <alignment horizontal="center"/>
    </xf>
    <xf numFmtId="2" fontId="6" fillId="8" borderId="34" xfId="0" applyNumberFormat="1" applyFont="1" applyFill="1" applyBorder="1" applyAlignment="1">
      <alignment horizontal="center"/>
    </xf>
    <xf numFmtId="2" fontId="5" fillId="2" borderId="31" xfId="0" applyNumberFormat="1" applyFont="1" applyFill="1" applyBorder="1" applyAlignment="1">
      <alignment horizontal="center"/>
    </xf>
    <xf numFmtId="2" fontId="5" fillId="2" borderId="38" xfId="0" applyNumberFormat="1" applyFont="1" applyFill="1" applyBorder="1" applyAlignment="1">
      <alignment horizontal="center"/>
    </xf>
    <xf numFmtId="2" fontId="5" fillId="2" borderId="39" xfId="0" applyNumberFormat="1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49" fontId="6" fillId="2" borderId="41" xfId="0" applyNumberFormat="1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2" fontId="6" fillId="2" borderId="42" xfId="0" applyNumberFormat="1" applyFont="1" applyFill="1" applyBorder="1" applyAlignment="1">
      <alignment horizontal="center"/>
    </xf>
    <xf numFmtId="2" fontId="5" fillId="2" borderId="42" xfId="0" applyNumberFormat="1" applyFont="1" applyFill="1" applyBorder="1" applyAlignment="1">
      <alignment horizontal="center"/>
    </xf>
    <xf numFmtId="2" fontId="5" fillId="2" borderId="32" xfId="0" applyNumberFormat="1" applyFont="1" applyFill="1" applyBorder="1" applyAlignment="1">
      <alignment horizontal="center"/>
    </xf>
    <xf numFmtId="49" fontId="5" fillId="0" borderId="35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/>
    </xf>
    <xf numFmtId="49" fontId="5" fillId="0" borderId="35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/>
    </xf>
    <xf numFmtId="49" fontId="15" fillId="2" borderId="38" xfId="0" applyNumberFormat="1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49" fontId="14" fillId="0" borderId="35" xfId="0" applyNumberFormat="1" applyFont="1" applyBorder="1" applyAlignment="1">
      <alignment horizontal="center" vertical="center" wrapText="1"/>
    </xf>
    <xf numFmtId="49" fontId="14" fillId="0" borderId="35" xfId="0" applyNumberFormat="1" applyFont="1" applyFill="1" applyBorder="1" applyAlignment="1">
      <alignment horizontal="center" vertical="center" wrapText="1"/>
    </xf>
    <xf numFmtId="2" fontId="6" fillId="7" borderId="36" xfId="0" applyNumberFormat="1" applyFont="1" applyFill="1" applyBorder="1" applyAlignment="1">
      <alignment horizontal="center" vertical="center"/>
    </xf>
    <xf numFmtId="49" fontId="15" fillId="2" borderId="35" xfId="0" applyNumberFormat="1" applyFont="1" applyFill="1" applyBorder="1" applyAlignment="1">
      <alignment horizontal="center"/>
    </xf>
    <xf numFmtId="49" fontId="14" fillId="0" borderId="35" xfId="0" applyNumberFormat="1" applyFont="1" applyFill="1" applyBorder="1" applyAlignment="1">
      <alignment horizontal="center" vertical="top" wrapText="1"/>
    </xf>
    <xf numFmtId="49" fontId="14" fillId="0" borderId="36" xfId="0" applyNumberFormat="1" applyFont="1" applyFill="1" applyBorder="1" applyAlignment="1">
      <alignment horizontal="center" vertical="top" wrapText="1"/>
    </xf>
    <xf numFmtId="0" fontId="15" fillId="2" borderId="35" xfId="0" applyFont="1" applyFill="1" applyBorder="1" applyAlignment="1">
      <alignment horizontal="center"/>
    </xf>
    <xf numFmtId="2" fontId="4" fillId="0" borderId="36" xfId="0" applyNumberFormat="1" applyFont="1" applyBorder="1" applyAlignment="1">
      <alignment horizontal="center"/>
    </xf>
    <xf numFmtId="49" fontId="16" fillId="0" borderId="35" xfId="0" applyNumberFormat="1" applyFont="1" applyFill="1" applyBorder="1" applyAlignment="1">
      <alignment horizontal="center" vertical="top" wrapText="1"/>
    </xf>
    <xf numFmtId="0" fontId="5" fillId="0" borderId="36" xfId="0" applyFont="1" applyFill="1" applyBorder="1"/>
    <xf numFmtId="49" fontId="16" fillId="0" borderId="35" xfId="0" applyNumberFormat="1" applyFont="1" applyFill="1" applyBorder="1" applyAlignment="1">
      <alignment horizontal="center" vertical="center" wrapText="1"/>
    </xf>
    <xf numFmtId="2" fontId="6" fillId="0" borderId="36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2" fontId="4" fillId="0" borderId="36" xfId="0" applyNumberFormat="1" applyFont="1" applyFill="1" applyBorder="1" applyAlignment="1">
      <alignment horizontal="center" vertical="center" wrapText="1"/>
    </xf>
    <xf numFmtId="4" fontId="6" fillId="0" borderId="36" xfId="0" applyNumberFormat="1" applyFont="1" applyFill="1" applyBorder="1" applyAlignment="1">
      <alignment horizontal="center" vertical="center"/>
    </xf>
    <xf numFmtId="2" fontId="4" fillId="5" borderId="33" xfId="0" applyNumberFormat="1" applyFont="1" applyFill="1" applyBorder="1" applyAlignment="1">
      <alignment horizontal="center" vertical="center"/>
    </xf>
    <xf numFmtId="2" fontId="6" fillId="5" borderId="33" xfId="0" applyNumberFormat="1" applyFont="1" applyFill="1" applyBorder="1" applyAlignment="1">
      <alignment horizontal="center" vertical="center"/>
    </xf>
    <xf numFmtId="2" fontId="6" fillId="5" borderId="34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horizontal="left" wrapText="1"/>
    </xf>
    <xf numFmtId="0" fontId="57" fillId="0" borderId="0" xfId="0" applyFont="1" applyAlignment="1">
      <alignment horizontal="left" wrapText="1"/>
    </xf>
    <xf numFmtId="0" fontId="57" fillId="0" borderId="0" xfId="0" applyFont="1" applyAlignment="1">
      <alignment horizontal="right" wrapText="1"/>
    </xf>
    <xf numFmtId="0" fontId="6" fillId="5" borderId="19" xfId="0" applyFont="1" applyFill="1" applyBorder="1" applyAlignment="1">
      <alignment horizontal="right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left" vertical="center" wrapText="1"/>
    </xf>
    <xf numFmtId="2" fontId="5" fillId="0" borderId="36" xfId="0" applyNumberFormat="1" applyFont="1" applyFill="1" applyBorder="1" applyAlignment="1">
      <alignment horizontal="center" vertical="center" wrapText="1"/>
    </xf>
    <xf numFmtId="0" fontId="13" fillId="7" borderId="43" xfId="0" applyFont="1" applyFill="1" applyBorder="1" applyAlignment="1">
      <alignment horizontal="right" wrapText="1"/>
    </xf>
    <xf numFmtId="0" fontId="13" fillId="7" borderId="44" xfId="0" applyFont="1" applyFill="1" applyBorder="1" applyAlignment="1">
      <alignment horizontal="right" wrapText="1"/>
    </xf>
    <xf numFmtId="0" fontId="56" fillId="6" borderId="0" xfId="9" applyFont="1" applyFill="1" applyAlignment="1">
      <alignment horizontal="right"/>
    </xf>
    <xf numFmtId="0" fontId="56" fillId="0" borderId="0" xfId="9" applyFont="1" applyAlignment="1">
      <alignment horizontal="left"/>
    </xf>
    <xf numFmtId="1" fontId="5" fillId="0" borderId="19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56" fillId="0" borderId="0" xfId="9" applyFont="1" applyAlignment="1">
      <alignment horizontal="left" vertical="justify" wrapText="1"/>
    </xf>
    <xf numFmtId="0" fontId="56" fillId="6" borderId="0" xfId="9" applyFont="1" applyFill="1" applyAlignment="1">
      <alignment horizontal="right"/>
    </xf>
    <xf numFmtId="0" fontId="56" fillId="0" borderId="0" xfId="9" applyFont="1" applyAlignment="1">
      <alignment horizontal="left"/>
    </xf>
    <xf numFmtId="0" fontId="13" fillId="7" borderId="43" xfId="0" applyFont="1" applyFill="1" applyBorder="1" applyAlignment="1">
      <alignment horizontal="right" wrapText="1"/>
    </xf>
    <xf numFmtId="0" fontId="56" fillId="0" borderId="0" xfId="9" applyFont="1" applyAlignment="1">
      <alignment horizontal="left" vertical="justify"/>
    </xf>
    <xf numFmtId="0" fontId="56" fillId="0" borderId="0" xfId="9" applyFont="1" applyAlignment="1">
      <alignment horizontal="left" vertical="justify"/>
    </xf>
    <xf numFmtId="0" fontId="5" fillId="9" borderId="19" xfId="0" applyFont="1" applyFill="1" applyBorder="1" applyAlignment="1">
      <alignment horizontal="center" vertical="center" wrapText="1"/>
    </xf>
    <xf numFmtId="49" fontId="14" fillId="9" borderId="19" xfId="0" applyNumberFormat="1" applyFont="1" applyFill="1" applyBorder="1" applyAlignment="1">
      <alignment horizontal="center" vertical="top" wrapText="1"/>
    </xf>
    <xf numFmtId="0" fontId="35" fillId="9" borderId="19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2" fontId="45" fillId="0" borderId="19" xfId="0" applyNumberFormat="1" applyFont="1" applyFill="1" applyBorder="1" applyAlignment="1">
      <alignment horizontal="center" vertical="center"/>
    </xf>
    <xf numFmtId="2" fontId="45" fillId="0" borderId="36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45" fillId="0" borderId="19" xfId="0" applyFont="1" applyBorder="1" applyAlignment="1">
      <alignment vertical="center" wrapText="1"/>
    </xf>
    <xf numFmtId="4" fontId="45" fillId="0" borderId="19" xfId="0" applyNumberFormat="1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justify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0" xfId="0" applyFont="1" applyFill="1"/>
    <xf numFmtId="0" fontId="44" fillId="0" borderId="19" xfId="0" applyFont="1" applyFill="1" applyBorder="1" applyAlignment="1">
      <alignment horizontal="center" vertical="center" wrapText="1"/>
    </xf>
    <xf numFmtId="2" fontId="26" fillId="0" borderId="19" xfId="0" applyNumberFormat="1" applyFont="1" applyFill="1" applyBorder="1" applyAlignment="1">
      <alignment horizontal="center" vertical="center"/>
    </xf>
    <xf numFmtId="2" fontId="26" fillId="0" borderId="36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13" fillId="0" borderId="19" xfId="0" applyFont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42" fillId="9" borderId="19" xfId="0" applyFont="1" applyFill="1" applyBorder="1" applyAlignment="1">
      <alignment horizontal="center" vertical="center" wrapText="1"/>
    </xf>
    <xf numFmtId="0" fontId="45" fillId="9" borderId="19" xfId="0" applyFont="1" applyFill="1" applyBorder="1" applyAlignment="1">
      <alignment horizontal="center" vertical="center" wrapText="1"/>
    </xf>
    <xf numFmtId="49" fontId="45" fillId="9" borderId="19" xfId="0" applyNumberFormat="1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45" fillId="9" borderId="19" xfId="0" applyFont="1" applyFill="1" applyBorder="1" applyAlignment="1">
      <alignment horizontal="center"/>
    </xf>
    <xf numFmtId="0" fontId="26" fillId="0" borderId="19" xfId="0" applyFont="1" applyFill="1" applyBorder="1" applyAlignment="1">
      <alignment horizontal="left" vertical="center" wrapText="1"/>
    </xf>
    <xf numFmtId="4" fontId="26" fillId="0" borderId="31" xfId="0" applyNumberFormat="1" applyFont="1" applyFill="1" applyBorder="1" applyAlignment="1">
      <alignment horizontal="center" vertical="center"/>
    </xf>
    <xf numFmtId="2" fontId="26" fillId="0" borderId="47" xfId="0" applyNumberFormat="1" applyFont="1" applyFill="1" applyBorder="1" applyAlignment="1">
      <alignment horizontal="center" vertical="center"/>
    </xf>
    <xf numFmtId="2" fontId="26" fillId="0" borderId="35" xfId="0" applyNumberFormat="1" applyFont="1" applyFill="1" applyBorder="1" applyAlignment="1">
      <alignment horizontal="center" vertical="center"/>
    </xf>
    <xf numFmtId="0" fontId="58" fillId="0" borderId="0" xfId="0" applyFont="1" applyFill="1" applyAlignment="1">
      <alignment vertical="top"/>
    </xf>
    <xf numFmtId="0" fontId="26" fillId="0" borderId="19" xfId="0" applyFont="1" applyBorder="1" applyAlignment="1">
      <alignment horizontal="left" vertical="center" wrapText="1"/>
    </xf>
    <xf numFmtId="1" fontId="26" fillId="0" borderId="19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top"/>
    </xf>
    <xf numFmtId="0" fontId="26" fillId="0" borderId="48" xfId="0" applyFont="1" applyFill="1" applyBorder="1" applyAlignment="1">
      <alignment horizontal="left" vertical="center" wrapText="1"/>
    </xf>
    <xf numFmtId="0" fontId="47" fillId="0" borderId="19" xfId="0" applyFont="1" applyBorder="1" applyAlignment="1">
      <alignment vertical="center" wrapText="1"/>
    </xf>
    <xf numFmtId="0" fontId="26" fillId="0" borderId="0" xfId="0" applyFont="1" applyAlignment="1">
      <alignment vertical="top"/>
    </xf>
    <xf numFmtId="2" fontId="26" fillId="0" borderId="0" xfId="0" applyNumberFormat="1" applyFont="1" applyAlignment="1">
      <alignment vertical="top"/>
    </xf>
    <xf numFmtId="0" fontId="27" fillId="0" borderId="35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1" fontId="5" fillId="9" borderId="19" xfId="0" applyNumberFormat="1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vertical="center" wrapText="1"/>
    </xf>
    <xf numFmtId="0" fontId="43" fillId="5" borderId="19" xfId="0" applyFont="1" applyFill="1" applyBorder="1" applyAlignment="1">
      <alignment horizontal="center" vertical="center"/>
    </xf>
    <xf numFmtId="0" fontId="43" fillId="5" borderId="19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4" fontId="4" fillId="5" borderId="19" xfId="0" applyNumberFormat="1" applyFont="1" applyFill="1" applyBorder="1" applyAlignment="1">
      <alignment horizontal="center" vertical="center"/>
    </xf>
    <xf numFmtId="2" fontId="43" fillId="0" borderId="19" xfId="0" applyNumberFormat="1" applyFont="1" applyFill="1" applyBorder="1" applyAlignment="1">
      <alignment horizontal="center" vertical="center"/>
    </xf>
    <xf numFmtId="9" fontId="1" fillId="0" borderId="0" xfId="11" applyFill="1" applyAlignment="1">
      <alignment horizontal="center" vertical="center" wrapText="1"/>
    </xf>
    <xf numFmtId="4" fontId="45" fillId="9" borderId="1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2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0" fontId="56" fillId="0" borderId="0" xfId="0" applyFont="1" applyFill="1" applyAlignment="1">
      <alignment horizontal="left" vertical="center" wrapText="1"/>
    </xf>
    <xf numFmtId="0" fontId="56" fillId="0" borderId="0" xfId="9" applyFont="1" applyFill="1" applyAlignment="1">
      <alignment vertical="center"/>
    </xf>
    <xf numFmtId="0" fontId="56" fillId="0" borderId="0" xfId="9" applyFont="1" applyFill="1" applyAlignment="1">
      <alignment horizontal="left" vertical="center"/>
    </xf>
    <xf numFmtId="0" fontId="0" fillId="0" borderId="0" xfId="0" applyFill="1" applyAlignment="1">
      <alignment vertical="center"/>
    </xf>
    <xf numFmtId="2" fontId="54" fillId="0" borderId="0" xfId="9" applyNumberFormat="1" applyFont="1" applyFill="1" applyAlignment="1">
      <alignment horizontal="center" vertical="center"/>
    </xf>
    <xf numFmtId="2" fontId="56" fillId="0" borderId="0" xfId="0" applyNumberFormat="1" applyFont="1" applyFill="1" applyAlignment="1">
      <alignment horizontal="center" vertical="center"/>
    </xf>
    <xf numFmtId="0" fontId="2" fillId="0" borderId="49" xfId="0" applyFont="1" applyFill="1" applyBorder="1" applyAlignment="1">
      <alignment horizontal="center" vertical="center" textRotation="90" wrapText="1"/>
    </xf>
    <xf numFmtId="0" fontId="2" fillId="0" borderId="33" xfId="0" applyFont="1" applyFill="1" applyBorder="1" applyAlignment="1">
      <alignment horizontal="center" vertical="center" textRotation="90" wrapText="1"/>
    </xf>
    <xf numFmtId="0" fontId="2" fillId="0" borderId="34" xfId="0" applyFont="1" applyFill="1" applyBorder="1" applyAlignment="1">
      <alignment horizontal="center" vertical="center" textRotation="90" wrapText="1"/>
    </xf>
    <xf numFmtId="0" fontId="2" fillId="0" borderId="37" xfId="0" applyFont="1" applyFill="1" applyBorder="1" applyAlignment="1">
      <alignment horizontal="center" vertical="center" textRotation="90" wrapText="1"/>
    </xf>
    <xf numFmtId="0" fontId="16" fillId="0" borderId="4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59" fillId="0" borderId="38" xfId="0" applyFont="1" applyFill="1" applyBorder="1" applyAlignment="1">
      <alignment horizontal="center" vertical="center"/>
    </xf>
    <xf numFmtId="0" fontId="59" fillId="0" borderId="31" xfId="0" applyFont="1" applyFill="1" applyBorder="1" applyAlignment="1">
      <alignment horizontal="center" vertical="center"/>
    </xf>
    <xf numFmtId="0" fontId="59" fillId="0" borderId="39" xfId="0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left" vertical="center" wrapText="1"/>
    </xf>
    <xf numFmtId="0" fontId="51" fillId="0" borderId="19" xfId="0" applyFont="1" applyFill="1" applyBorder="1" applyAlignment="1">
      <alignment horizontal="center" vertical="center" wrapText="1"/>
    </xf>
    <xf numFmtId="1" fontId="51" fillId="0" borderId="19" xfId="12" applyNumberFormat="1" applyFont="1" applyFill="1" applyBorder="1" applyAlignment="1">
      <alignment horizontal="center" vertical="center"/>
    </xf>
    <xf numFmtId="4" fontId="51" fillId="0" borderId="35" xfId="0" applyNumberFormat="1" applyFont="1" applyFill="1" applyBorder="1" applyAlignment="1">
      <alignment vertical="center"/>
    </xf>
    <xf numFmtId="4" fontId="60" fillId="0" borderId="19" xfId="0" applyNumberFormat="1" applyFont="1" applyFill="1" applyBorder="1" applyAlignment="1">
      <alignment vertical="center"/>
    </xf>
    <xf numFmtId="4" fontId="51" fillId="0" borderId="19" xfId="0" applyNumberFormat="1" applyFont="1" applyFill="1" applyBorder="1" applyAlignment="1">
      <alignment vertical="center"/>
    </xf>
    <xf numFmtId="4" fontId="51" fillId="0" borderId="36" xfId="0" applyNumberFormat="1" applyFont="1" applyFill="1" applyBorder="1" applyAlignment="1">
      <alignment vertical="center"/>
    </xf>
    <xf numFmtId="4" fontId="51" fillId="0" borderId="50" xfId="0" applyNumberFormat="1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4" fontId="51" fillId="0" borderId="19" xfId="0" applyNumberFormat="1" applyFont="1" applyFill="1" applyBorder="1" applyAlignment="1">
      <alignment horizontal="center" vertical="center"/>
    </xf>
    <xf numFmtId="4" fontId="60" fillId="0" borderId="19" xfId="8" applyNumberFormat="1" applyFont="1" applyFill="1" applyBorder="1" applyAlignment="1">
      <alignment horizontal="center" vertical="center"/>
    </xf>
    <xf numFmtId="49" fontId="51" fillId="0" borderId="19" xfId="12" applyNumberFormat="1" applyFont="1" applyFill="1" applyBorder="1" applyAlignment="1">
      <alignment horizontal="left" vertical="center" wrapText="1"/>
    </xf>
    <xf numFmtId="49" fontId="51" fillId="0" borderId="19" xfId="12" applyNumberFormat="1" applyFont="1" applyFill="1" applyBorder="1" applyAlignment="1">
      <alignment horizontal="left" vertical="center"/>
    </xf>
    <xf numFmtId="49" fontId="51" fillId="0" borderId="19" xfId="12" applyNumberFormat="1" applyFont="1" applyFill="1" applyBorder="1" applyAlignment="1">
      <alignment horizontal="center" vertical="center"/>
    </xf>
    <xf numFmtId="1" fontId="49" fillId="0" borderId="19" xfId="12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vertical="center" wrapText="1"/>
    </xf>
    <xf numFmtId="0" fontId="16" fillId="0" borderId="19" xfId="0" applyFont="1" applyFill="1" applyBorder="1" applyAlignment="1">
      <alignment vertical="center" wrapText="1"/>
    </xf>
    <xf numFmtId="1" fontId="2" fillId="0" borderId="19" xfId="0" applyNumberFormat="1" applyFont="1" applyFill="1" applyBorder="1" applyAlignment="1">
      <alignment vertical="center"/>
    </xf>
    <xf numFmtId="0" fontId="2" fillId="0" borderId="36" xfId="6" applyFill="1" applyBorder="1" applyAlignment="1">
      <alignment horizontal="center" vertical="center"/>
    </xf>
    <xf numFmtId="2" fontId="2" fillId="0" borderId="35" xfId="0" applyNumberFormat="1" applyFont="1" applyFill="1" applyBorder="1" applyAlignment="1">
      <alignment horizontal="center" vertical="center"/>
    </xf>
    <xf numFmtId="4" fontId="61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" fontId="2" fillId="0" borderId="36" xfId="0" applyNumberFormat="1" applyFont="1" applyFill="1" applyBorder="1" applyAlignment="1">
      <alignment horizontal="center" vertical="center"/>
    </xf>
    <xf numFmtId="2" fontId="15" fillId="0" borderId="50" xfId="0" applyNumberFormat="1" applyFont="1" applyFill="1" applyBorder="1" applyAlignment="1">
      <alignment horizontal="center" vertical="center"/>
    </xf>
    <xf numFmtId="1" fontId="16" fillId="0" borderId="35" xfId="0" applyNumberFormat="1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/>
    </xf>
    <xf numFmtId="0" fontId="51" fillId="0" borderId="19" xfId="6" applyFont="1" applyFill="1" applyBorder="1" applyAlignment="1">
      <alignment vertical="center" wrapText="1"/>
    </xf>
    <xf numFmtId="0" fontId="51" fillId="0" borderId="19" xfId="6" applyFont="1" applyFill="1" applyBorder="1" applyAlignment="1">
      <alignment horizontal="center" vertical="center" wrapText="1"/>
    </xf>
    <xf numFmtId="4" fontId="60" fillId="0" borderId="19" xfId="0" applyNumberFormat="1" applyFont="1" applyFill="1" applyBorder="1" applyAlignment="1">
      <alignment horizontal="center" vertical="center"/>
    </xf>
    <xf numFmtId="49" fontId="51" fillId="0" borderId="19" xfId="0" applyNumberFormat="1" applyFont="1" applyFill="1" applyBorder="1" applyAlignment="1">
      <alignment horizontal="left" vertical="center" wrapText="1"/>
    </xf>
    <xf numFmtId="1" fontId="51" fillId="0" borderId="19" xfId="0" applyNumberFormat="1" applyFont="1" applyFill="1" applyBorder="1" applyAlignment="1">
      <alignment horizontal="center" vertical="center" wrapText="1"/>
    </xf>
    <xf numFmtId="0" fontId="51" fillId="0" borderId="19" xfId="12" applyFont="1" applyFill="1" applyBorder="1" applyAlignment="1">
      <alignment vertical="center" wrapText="1"/>
    </xf>
    <xf numFmtId="0" fontId="51" fillId="0" borderId="19" xfId="12" applyFont="1" applyFill="1" applyBorder="1" applyAlignment="1">
      <alignment horizontal="center" vertical="center" wrapText="1"/>
    </xf>
    <xf numFmtId="0" fontId="51" fillId="0" borderId="36" xfId="6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0" fontId="16" fillId="0" borderId="33" xfId="0" applyFont="1" applyFill="1" applyBorder="1" applyAlignment="1">
      <alignment vertical="center" wrapText="1"/>
    </xf>
    <xf numFmtId="1" fontId="2" fillId="0" borderId="33" xfId="0" applyNumberFormat="1" applyFont="1" applyFill="1" applyBorder="1" applyAlignment="1">
      <alignment vertical="center"/>
    </xf>
    <xf numFmtId="0" fontId="2" fillId="0" borderId="34" xfId="6" applyFill="1" applyBorder="1" applyAlignment="1">
      <alignment horizontal="center" vertical="center"/>
    </xf>
    <xf numFmtId="2" fontId="2" fillId="0" borderId="37" xfId="0" applyNumberFormat="1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vertical="center"/>
    </xf>
    <xf numFmtId="4" fontId="19" fillId="0" borderId="36" xfId="0" applyNumberFormat="1" applyFont="1" applyFill="1" applyBorder="1" applyAlignment="1">
      <alignment vertical="center"/>
    </xf>
    <xf numFmtId="4" fontId="19" fillId="0" borderId="50" xfId="0" applyNumberFormat="1" applyFont="1" applyFill="1" applyBorder="1" applyAlignment="1">
      <alignment vertical="center"/>
    </xf>
    <xf numFmtId="4" fontId="28" fillId="0" borderId="19" xfId="0" applyNumberFormat="1" applyFont="1" applyFill="1" applyBorder="1" applyAlignment="1">
      <alignment vertical="center"/>
    </xf>
    <xf numFmtId="4" fontId="28" fillId="0" borderId="36" xfId="0" applyNumberFormat="1" applyFont="1" applyFill="1" applyBorder="1" applyAlignment="1">
      <alignment vertical="center"/>
    </xf>
    <xf numFmtId="49" fontId="2" fillId="0" borderId="41" xfId="0" applyNumberFormat="1" applyFont="1" applyFill="1" applyBorder="1" applyAlignment="1">
      <alignment horizontal="center" vertical="center" wrapText="1"/>
    </xf>
    <xf numFmtId="2" fontId="2" fillId="0" borderId="42" xfId="0" applyNumberFormat="1" applyFont="1" applyFill="1" applyBorder="1" applyAlignment="1">
      <alignment horizontal="left" vertical="center" wrapText="1"/>
    </xf>
    <xf numFmtId="2" fontId="15" fillId="0" borderId="42" xfId="0" applyNumberFormat="1" applyFont="1" applyFill="1" applyBorder="1" applyAlignment="1">
      <alignment horizontal="center" vertical="center" wrapText="1"/>
    </xf>
    <xf numFmtId="2" fontId="15" fillId="0" borderId="32" xfId="0" applyNumberFormat="1" applyFont="1" applyFill="1" applyBorder="1" applyAlignment="1">
      <alignment horizontal="center" vertical="center" wrapText="1"/>
    </xf>
    <xf numFmtId="2" fontId="15" fillId="0" borderId="51" xfId="0" applyNumberFormat="1" applyFont="1" applyFill="1" applyBorder="1" applyAlignment="1">
      <alignment horizontal="center" vertical="center" wrapText="1"/>
    </xf>
    <xf numFmtId="2" fontId="15" fillId="0" borderId="52" xfId="0" applyNumberFormat="1" applyFont="1" applyFill="1" applyBorder="1" applyAlignment="1">
      <alignment horizontal="center" vertical="center" wrapText="1"/>
    </xf>
    <xf numFmtId="2" fontId="2" fillId="0" borderId="41" xfId="0" applyNumberFormat="1" applyFont="1" applyFill="1" applyBorder="1" applyAlignment="1">
      <alignment horizontal="center" vertical="center"/>
    </xf>
    <xf numFmtId="2" fontId="15" fillId="0" borderId="51" xfId="0" applyNumberFormat="1" applyFont="1" applyFill="1" applyBorder="1" applyAlignment="1">
      <alignment horizontal="center" vertical="center"/>
    </xf>
    <xf numFmtId="2" fontId="15" fillId="0" borderId="42" xfId="0" applyNumberFormat="1" applyFont="1" applyFill="1" applyBorder="1" applyAlignment="1">
      <alignment horizontal="center" vertical="center"/>
    </xf>
    <xf numFmtId="2" fontId="15" fillId="0" borderId="53" xfId="0" applyNumberFormat="1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2" fontId="15" fillId="0" borderId="31" xfId="0" applyNumberFormat="1" applyFont="1" applyFill="1" applyBorder="1" applyAlignment="1">
      <alignment horizontal="center" vertical="center" wrapText="1"/>
    </xf>
    <xf numFmtId="2" fontId="15" fillId="0" borderId="39" xfId="0" applyNumberFormat="1" applyFont="1" applyFill="1" applyBorder="1" applyAlignment="1">
      <alignment horizontal="center" vertical="center" wrapText="1"/>
    </xf>
    <xf numFmtId="2" fontId="15" fillId="0" borderId="54" xfId="0" applyNumberFormat="1" applyFont="1" applyFill="1" applyBorder="1" applyAlignment="1">
      <alignment horizontal="center" vertical="center" wrapText="1"/>
    </xf>
    <xf numFmtId="2" fontId="15" fillId="0" borderId="55" xfId="0" applyNumberFormat="1" applyFont="1" applyFill="1" applyBorder="1" applyAlignment="1">
      <alignment horizontal="center" vertical="center" wrapText="1"/>
    </xf>
    <xf numFmtId="2" fontId="15" fillId="0" borderId="19" xfId="0" applyNumberFormat="1" applyFont="1" applyFill="1" applyBorder="1" applyAlignment="1">
      <alignment horizontal="center" vertical="center"/>
    </xf>
    <xf numFmtId="2" fontId="15" fillId="0" borderId="36" xfId="0" applyNumberFormat="1" applyFont="1" applyFill="1" applyBorder="1" applyAlignment="1">
      <alignment horizontal="center" vertical="center"/>
    </xf>
    <xf numFmtId="9" fontId="1" fillId="0" borderId="39" xfId="11" applyFill="1" applyBorder="1" applyAlignment="1">
      <alignment horizontal="center" vertical="center" wrapText="1"/>
    </xf>
    <xf numFmtId="2" fontId="15" fillId="0" borderId="49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56" fillId="0" borderId="0" xfId="0" applyFont="1" applyFill="1" applyAlignment="1">
      <alignment horizontal="right" vertical="center" wrapText="1"/>
    </xf>
    <xf numFmtId="0" fontId="0" fillId="0" borderId="0" xfId="0" applyFill="1"/>
    <xf numFmtId="0" fontId="56" fillId="0" borderId="0" xfId="9" applyFont="1" applyFill="1" applyAlignment="1">
      <alignment horizontal="left" vertical="justify"/>
    </xf>
    <xf numFmtId="0" fontId="56" fillId="0" borderId="0" xfId="9" applyFont="1" applyFill="1" applyAlignment="1">
      <alignment horizontal="left" vertical="justify" wrapText="1"/>
    </xf>
    <xf numFmtId="0" fontId="56" fillId="0" borderId="0" xfId="9" applyFont="1" applyFill="1" applyAlignment="1"/>
    <xf numFmtId="0" fontId="54" fillId="0" borderId="0" xfId="0" applyFont="1" applyFill="1" applyAlignment="1">
      <alignment horizontal="center"/>
    </xf>
    <xf numFmtId="2" fontId="54" fillId="0" borderId="0" xfId="9" applyNumberFormat="1" applyFont="1" applyFill="1" applyAlignment="1">
      <alignment horizontal="center"/>
    </xf>
    <xf numFmtId="2" fontId="56" fillId="0" borderId="0" xfId="0" applyNumberFormat="1" applyFont="1" applyFill="1" applyAlignment="1">
      <alignment horizontal="center"/>
    </xf>
    <xf numFmtId="0" fontId="56" fillId="0" borderId="0" xfId="9" applyFont="1" applyFill="1" applyAlignment="1">
      <alignment horizontal="left"/>
    </xf>
    <xf numFmtId="0" fontId="56" fillId="0" borderId="0" xfId="9" applyFont="1" applyFill="1" applyAlignment="1">
      <alignment horizontal="right"/>
    </xf>
    <xf numFmtId="0" fontId="38" fillId="0" borderId="42" xfId="0" applyFont="1" applyFill="1" applyBorder="1" applyAlignment="1">
      <alignment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59" fillId="0" borderId="51" xfId="0" applyFont="1" applyFill="1" applyBorder="1" applyAlignment="1">
      <alignment vertical="center"/>
    </xf>
    <xf numFmtId="0" fontId="59" fillId="0" borderId="42" xfId="0" applyFont="1" applyFill="1" applyBorder="1" applyAlignment="1">
      <alignment vertical="center"/>
    </xf>
    <xf numFmtId="0" fontId="59" fillId="0" borderId="32" xfId="0" applyFont="1" applyFill="1" applyBorder="1" applyAlignment="1">
      <alignment vertical="center"/>
    </xf>
    <xf numFmtId="0" fontId="59" fillId="0" borderId="41" xfId="0" applyFont="1" applyFill="1" applyBorder="1" applyAlignment="1">
      <alignment vertical="center"/>
    </xf>
    <xf numFmtId="0" fontId="14" fillId="0" borderId="35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 wrapText="1"/>
    </xf>
    <xf numFmtId="2" fontId="26" fillId="0" borderId="50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right" vertical="center" wrapText="1"/>
    </xf>
    <xf numFmtId="2" fontId="2" fillId="0" borderId="50" xfId="0" applyNumberFormat="1" applyFont="1" applyFill="1" applyBorder="1" applyAlignment="1">
      <alignment horizontal="center" vertical="center"/>
    </xf>
    <xf numFmtId="0" fontId="59" fillId="0" borderId="19" xfId="0" applyFont="1" applyFill="1" applyBorder="1"/>
    <xf numFmtId="0" fontId="59" fillId="0" borderId="50" xfId="0" applyFont="1" applyFill="1" applyBorder="1"/>
    <xf numFmtId="0" fontId="59" fillId="0" borderId="36" xfId="0" applyFont="1" applyFill="1" applyBorder="1"/>
    <xf numFmtId="0" fontId="59" fillId="0" borderId="35" xfId="0" applyFont="1" applyFill="1" applyBorder="1"/>
    <xf numFmtId="2" fontId="26" fillId="0" borderId="19" xfId="0" applyNumberFormat="1" applyFont="1" applyFill="1" applyBorder="1" applyAlignment="1">
      <alignment horizontal="center" vertical="center" wrapText="1"/>
    </xf>
    <xf numFmtId="0" fontId="37" fillId="0" borderId="35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3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/>
    </xf>
    <xf numFmtId="0" fontId="14" fillId="0" borderId="35" xfId="0" applyFont="1" applyFill="1" applyBorder="1" applyAlignment="1">
      <alignment horizontal="center" vertical="top" wrapText="1"/>
    </xf>
    <xf numFmtId="2" fontId="2" fillId="0" borderId="50" xfId="0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right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2" fontId="15" fillId="0" borderId="33" xfId="0" applyNumberFormat="1" applyFont="1" applyFill="1" applyBorder="1" applyAlignment="1">
      <alignment horizontal="center" vertical="center"/>
    </xf>
    <xf numFmtId="2" fontId="15" fillId="0" borderId="34" xfId="0" applyNumberFormat="1" applyFont="1" applyFill="1" applyBorder="1" applyAlignment="1">
      <alignment horizontal="center" vertical="center"/>
    </xf>
    <xf numFmtId="2" fontId="2" fillId="0" borderId="42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2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left" vertical="top" wrapText="1"/>
    </xf>
    <xf numFmtId="9" fontId="1" fillId="0" borderId="31" xfId="11" applyFill="1" applyBorder="1" applyAlignment="1">
      <alignment horizontal="center" vertical="center" wrapText="1"/>
    </xf>
    <xf numFmtId="2" fontId="2" fillId="0" borderId="39" xfId="0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/>
    </xf>
    <xf numFmtId="2" fontId="6" fillId="0" borderId="33" xfId="0" applyNumberFormat="1" applyFont="1" applyFill="1" applyBorder="1" applyAlignment="1">
      <alignment horizontal="center"/>
    </xf>
    <xf numFmtId="0" fontId="56" fillId="0" borderId="0" xfId="0" applyFont="1" applyFill="1" applyAlignment="1">
      <alignment horizontal="right" wrapText="1"/>
    </xf>
    <xf numFmtId="2" fontId="2" fillId="0" borderId="31" xfId="0" applyNumberFormat="1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52" fillId="0" borderId="56" xfId="0" applyFont="1" applyFill="1" applyBorder="1" applyAlignment="1">
      <alignment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horizontal="center" vertical="center" wrapText="1"/>
    </xf>
    <xf numFmtId="0" fontId="59" fillId="0" borderId="38" xfId="0" applyFont="1" applyFill="1" applyBorder="1" applyAlignment="1">
      <alignment vertical="center"/>
    </xf>
    <xf numFmtId="0" fontId="59" fillId="0" borderId="31" xfId="0" applyFont="1" applyFill="1" applyBorder="1" applyAlignment="1">
      <alignment vertical="center"/>
    </xf>
    <xf numFmtId="0" fontId="59" fillId="0" borderId="39" xfId="0" applyFont="1" applyFill="1" applyBorder="1" applyAlignment="1">
      <alignment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47" xfId="0" applyFont="1" applyFill="1" applyBorder="1" applyAlignment="1">
      <alignment horizontal="center" vertical="center" wrapText="1"/>
    </xf>
    <xf numFmtId="4" fontId="26" fillId="0" borderId="35" xfId="0" applyNumberFormat="1" applyFont="1" applyFill="1" applyBorder="1" applyAlignment="1">
      <alignment horizontal="center" vertical="center"/>
    </xf>
    <xf numFmtId="4" fontId="26" fillId="0" borderId="19" xfId="0" applyNumberFormat="1" applyFont="1" applyFill="1" applyBorder="1" applyAlignment="1">
      <alignment horizontal="center" vertical="center"/>
    </xf>
    <xf numFmtId="4" fontId="26" fillId="0" borderId="36" xfId="0" applyNumberFormat="1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right" vertical="center" wrapText="1"/>
    </xf>
    <xf numFmtId="4" fontId="19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/>
    <xf numFmtId="0" fontId="2" fillId="0" borderId="35" xfId="0" applyFont="1" applyFill="1" applyBorder="1"/>
    <xf numFmtId="0" fontId="2" fillId="0" borderId="36" xfId="0" applyFont="1" applyFill="1" applyBorder="1"/>
    <xf numFmtId="1" fontId="15" fillId="0" borderId="35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/>
    </xf>
    <xf numFmtId="0" fontId="2" fillId="0" borderId="47" xfId="0" applyFont="1" applyFill="1" applyBorder="1" applyAlignment="1">
      <alignment horizontal="center" vertical="top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top" wrapText="1"/>
    </xf>
    <xf numFmtId="0" fontId="15" fillId="0" borderId="19" xfId="0" applyFont="1" applyFill="1" applyBorder="1" applyAlignment="1">
      <alignment vertical="center" wrapText="1"/>
    </xf>
    <xf numFmtId="2" fontId="2" fillId="0" borderId="35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37" fillId="0" borderId="47" xfId="0" applyFont="1" applyFill="1" applyBorder="1" applyAlignment="1">
      <alignment horizontal="center" vertical="center" wrapText="1"/>
    </xf>
    <xf numFmtId="4" fontId="26" fillId="0" borderId="19" xfId="0" applyNumberFormat="1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vertical="top" wrapText="1"/>
    </xf>
    <xf numFmtId="0" fontId="2" fillId="0" borderId="31" xfId="0" applyFont="1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0" fontId="37" fillId="0" borderId="59" xfId="0" applyFont="1" applyFill="1" applyBorder="1" applyAlignment="1">
      <alignment horizontal="center" vertical="center" wrapText="1"/>
    </xf>
    <xf numFmtId="4" fontId="26" fillId="0" borderId="48" xfId="0" applyNumberFormat="1" applyFont="1" applyFill="1" applyBorder="1" applyAlignment="1">
      <alignment horizontal="center" vertical="center"/>
    </xf>
    <xf numFmtId="4" fontId="26" fillId="0" borderId="60" xfId="0" applyNumberFormat="1" applyFont="1" applyFill="1" applyBorder="1" applyAlignment="1">
      <alignment horizontal="center" vertical="center"/>
    </xf>
    <xf numFmtId="4" fontId="26" fillId="0" borderId="57" xfId="0" applyNumberFormat="1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righ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59" fillId="0" borderId="33" xfId="0" applyFont="1" applyFill="1" applyBorder="1"/>
    <xf numFmtId="2" fontId="2" fillId="0" borderId="3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4" fontId="63" fillId="0" borderId="19" xfId="0" applyNumberFormat="1" applyFont="1" applyBorder="1" applyAlignment="1">
      <alignment horizontal="center" vertical="center" wrapText="1"/>
    </xf>
    <xf numFmtId="4" fontId="63" fillId="0" borderId="19" xfId="0" applyNumberFormat="1" applyFont="1" applyFill="1" applyBorder="1" applyAlignment="1">
      <alignment horizontal="center" vertical="center" wrapText="1"/>
    </xf>
    <xf numFmtId="0" fontId="4" fillId="0" borderId="19" xfId="10" applyFont="1" applyBorder="1" applyAlignment="1">
      <alignment horizontal="right"/>
    </xf>
    <xf numFmtId="0" fontId="4" fillId="0" borderId="19" xfId="10" applyFont="1" applyBorder="1" applyAlignment="1">
      <alignment horizontal="center" vertical="center" wrapText="1"/>
    </xf>
    <xf numFmtId="0" fontId="56" fillId="0" borderId="0" xfId="9" applyFont="1" applyAlignment="1">
      <alignment horizontal="left" vertical="justify" wrapText="1"/>
    </xf>
    <xf numFmtId="0" fontId="56" fillId="0" borderId="0" xfId="9" applyFont="1" applyAlignment="1">
      <alignment horizontal="left" vertical="justify"/>
    </xf>
    <xf numFmtId="0" fontId="4" fillId="0" borderId="62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4" fillId="0" borderId="64" xfId="0" applyNumberFormat="1" applyFont="1" applyBorder="1" applyAlignment="1">
      <alignment horizontal="center" vertical="center" wrapText="1"/>
    </xf>
    <xf numFmtId="0" fontId="4" fillId="0" borderId="65" xfId="0" applyNumberFormat="1" applyFont="1" applyBorder="1" applyAlignment="1">
      <alignment horizontal="center" vertical="center" wrapText="1"/>
    </xf>
    <xf numFmtId="0" fontId="4" fillId="0" borderId="62" xfId="0" applyNumberFormat="1" applyFont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right"/>
    </xf>
    <xf numFmtId="0" fontId="11" fillId="7" borderId="44" xfId="0" applyFont="1" applyFill="1" applyBorder="1" applyAlignment="1">
      <alignment horizontal="right"/>
    </xf>
    <xf numFmtId="0" fontId="11" fillId="7" borderId="66" xfId="0" applyFont="1" applyFill="1" applyBorder="1" applyAlignment="1">
      <alignment horizontal="right"/>
    </xf>
    <xf numFmtId="0" fontId="6" fillId="7" borderId="43" xfId="0" applyFont="1" applyFill="1" applyBorder="1" applyAlignment="1">
      <alignment horizontal="right"/>
    </xf>
    <xf numFmtId="0" fontId="6" fillId="7" borderId="44" xfId="0" applyFont="1" applyFill="1" applyBorder="1" applyAlignment="1">
      <alignment horizontal="right"/>
    </xf>
    <xf numFmtId="0" fontId="6" fillId="7" borderId="66" xfId="0" applyFont="1" applyFill="1" applyBorder="1" applyAlignment="1">
      <alignment horizontal="right"/>
    </xf>
    <xf numFmtId="0" fontId="56" fillId="6" borderId="0" xfId="9" applyFont="1" applyFill="1" applyAlignment="1">
      <alignment horizontal="right"/>
    </xf>
    <xf numFmtId="0" fontId="56" fillId="0" borderId="0" xfId="9" applyFont="1" applyAlignment="1">
      <alignment horizontal="left"/>
    </xf>
    <xf numFmtId="0" fontId="6" fillId="8" borderId="61" xfId="0" applyFont="1" applyFill="1" applyBorder="1" applyAlignment="1">
      <alignment horizontal="right"/>
    </xf>
    <xf numFmtId="0" fontId="6" fillId="8" borderId="67" xfId="0" applyFont="1" applyFill="1" applyBorder="1" applyAlignment="1">
      <alignment horizontal="right"/>
    </xf>
    <xf numFmtId="0" fontId="6" fillId="8" borderId="68" xfId="0" applyFont="1" applyFill="1" applyBorder="1" applyAlignment="1">
      <alignment horizontal="right"/>
    </xf>
    <xf numFmtId="0" fontId="62" fillId="0" borderId="0" xfId="9" applyFont="1" applyAlignment="1">
      <alignment horizontal="center"/>
    </xf>
    <xf numFmtId="2" fontId="4" fillId="0" borderId="43" xfId="0" applyNumberFormat="1" applyFont="1" applyFill="1" applyBorder="1" applyAlignment="1">
      <alignment horizontal="right" vertical="center" wrapText="1"/>
    </xf>
    <xf numFmtId="2" fontId="4" fillId="0" borderId="44" xfId="0" applyNumberFormat="1" applyFont="1" applyFill="1" applyBorder="1" applyAlignment="1">
      <alignment horizontal="right" vertical="center" wrapText="1"/>
    </xf>
    <xf numFmtId="2" fontId="4" fillId="0" borderId="66" xfId="0" applyNumberFormat="1" applyFont="1" applyFill="1" applyBorder="1" applyAlignment="1">
      <alignment horizontal="right" vertical="center" wrapText="1"/>
    </xf>
    <xf numFmtId="49" fontId="4" fillId="0" borderId="41" xfId="0" applyNumberFormat="1" applyFont="1" applyBorder="1" applyAlignment="1">
      <alignment horizontal="center" vertical="center" textRotation="90" wrapText="1"/>
    </xf>
    <xf numFmtId="49" fontId="4" fillId="0" borderId="37" xfId="0" applyNumberFormat="1" applyFont="1" applyBorder="1" applyAlignment="1">
      <alignment horizontal="center" vertical="center" textRotation="90" wrapText="1"/>
    </xf>
    <xf numFmtId="0" fontId="4" fillId="0" borderId="4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62" fillId="5" borderId="71" xfId="9" applyFont="1" applyFill="1" applyBorder="1" applyAlignment="1">
      <alignment horizontal="center"/>
    </xf>
    <xf numFmtId="2" fontId="6" fillId="0" borderId="43" xfId="0" applyNumberFormat="1" applyFont="1" applyFill="1" applyBorder="1" applyAlignment="1">
      <alignment horizontal="right" vertical="center" wrapText="1"/>
    </xf>
    <xf numFmtId="2" fontId="6" fillId="0" borderId="44" xfId="0" applyNumberFormat="1" applyFont="1" applyFill="1" applyBorder="1" applyAlignment="1">
      <alignment horizontal="right" vertical="center" wrapText="1"/>
    </xf>
    <xf numFmtId="2" fontId="6" fillId="0" borderId="50" xfId="0" applyNumberFormat="1" applyFont="1" applyFill="1" applyBorder="1" applyAlignment="1">
      <alignment horizontal="right" vertical="center" wrapText="1"/>
    </xf>
    <xf numFmtId="0" fontId="6" fillId="2" borderId="35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36" xfId="0" applyFont="1" applyFill="1" applyBorder="1" applyAlignment="1">
      <alignment horizontal="left" vertical="top" wrapText="1"/>
    </xf>
    <xf numFmtId="2" fontId="4" fillId="0" borderId="47" xfId="0" applyNumberFormat="1" applyFont="1" applyFill="1" applyBorder="1" applyAlignment="1">
      <alignment horizontal="right" vertical="center" wrapText="1"/>
    </xf>
    <xf numFmtId="2" fontId="4" fillId="0" borderId="50" xfId="0" applyNumberFormat="1" applyFont="1" applyFill="1" applyBorder="1" applyAlignment="1">
      <alignment horizontal="right" vertical="center" wrapText="1"/>
    </xf>
    <xf numFmtId="0" fontId="13" fillId="7" borderId="43" xfId="0" applyFont="1" applyFill="1" applyBorder="1" applyAlignment="1">
      <alignment horizontal="right" wrapText="1"/>
    </xf>
    <xf numFmtId="0" fontId="13" fillId="7" borderId="44" xfId="0" applyFont="1" applyFill="1" applyBorder="1" applyAlignment="1">
      <alignment horizontal="right" wrapText="1"/>
    </xf>
    <xf numFmtId="0" fontId="13" fillId="7" borderId="50" xfId="0" applyFont="1" applyFill="1" applyBorder="1" applyAlignment="1">
      <alignment horizontal="right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top" wrapText="1"/>
    </xf>
    <xf numFmtId="0" fontId="13" fillId="0" borderId="44" xfId="0" applyFont="1" applyFill="1" applyBorder="1" applyAlignment="1">
      <alignment horizontal="center" vertical="top" wrapText="1"/>
    </xf>
    <xf numFmtId="0" fontId="13" fillId="0" borderId="50" xfId="0" applyFont="1" applyFill="1" applyBorder="1" applyAlignment="1">
      <alignment horizontal="center" vertical="top" wrapText="1"/>
    </xf>
    <xf numFmtId="0" fontId="5" fillId="0" borderId="47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left" vertical="center" wrapText="1"/>
    </xf>
    <xf numFmtId="0" fontId="5" fillId="0" borderId="50" xfId="0" applyFont="1" applyFill="1" applyBorder="1" applyAlignment="1">
      <alignment horizontal="left" vertical="center" wrapText="1"/>
    </xf>
    <xf numFmtId="49" fontId="15" fillId="0" borderId="41" xfId="0" applyNumberFormat="1" applyFont="1" applyBorder="1" applyAlignment="1">
      <alignment horizontal="center" vertical="center" textRotation="90" wrapText="1"/>
    </xf>
    <xf numFmtId="49" fontId="15" fillId="0" borderId="37" xfId="0" applyNumberFormat="1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90" wrapText="1"/>
    </xf>
    <xf numFmtId="0" fontId="15" fillId="0" borderId="33" xfId="0" applyFont="1" applyBorder="1" applyAlignment="1">
      <alignment horizontal="center" vertical="center" textRotation="90" wrapText="1"/>
    </xf>
    <xf numFmtId="0" fontId="6" fillId="0" borderId="42" xfId="0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textRotation="90" wrapText="1"/>
    </xf>
    <xf numFmtId="0" fontId="4" fillId="0" borderId="72" xfId="0" applyFont="1" applyBorder="1" applyAlignment="1">
      <alignment horizontal="center" vertical="center" textRotation="90" wrapText="1"/>
    </xf>
    <xf numFmtId="0" fontId="4" fillId="0" borderId="73" xfId="0" applyFont="1" applyBorder="1" applyAlignment="1">
      <alignment horizontal="center" vertical="center" textRotation="90" wrapText="1"/>
    </xf>
    <xf numFmtId="0" fontId="6" fillId="0" borderId="19" xfId="0" applyFont="1" applyFill="1" applyBorder="1" applyAlignment="1">
      <alignment horizontal="right"/>
    </xf>
    <xf numFmtId="0" fontId="4" fillId="0" borderId="42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right"/>
    </xf>
    <xf numFmtId="0" fontId="13" fillId="0" borderId="19" xfId="0" applyFont="1" applyBorder="1" applyAlignment="1">
      <alignment horizontal="center"/>
    </xf>
    <xf numFmtId="0" fontId="56" fillId="0" borderId="0" xfId="9" applyFont="1" applyFill="1" applyAlignment="1">
      <alignment horizontal="left" vertical="center"/>
    </xf>
    <xf numFmtId="0" fontId="56" fillId="0" borderId="0" xfId="9" applyFont="1" applyFill="1" applyAlignment="1">
      <alignment horizontal="right" vertical="center"/>
    </xf>
    <xf numFmtId="0" fontId="56" fillId="0" borderId="0" xfId="9" applyFont="1" applyFill="1" applyAlignment="1">
      <alignment horizontal="left" vertical="center" wrapText="1"/>
    </xf>
    <xf numFmtId="2" fontId="15" fillId="0" borderId="74" xfId="0" applyNumberFormat="1" applyFont="1" applyFill="1" applyBorder="1" applyAlignment="1">
      <alignment horizontal="left" vertical="center" wrapText="1"/>
    </xf>
    <xf numFmtId="2" fontId="15" fillId="0" borderId="75" xfId="0" applyNumberFormat="1" applyFont="1" applyFill="1" applyBorder="1" applyAlignment="1">
      <alignment horizontal="left" vertical="center" wrapText="1"/>
    </xf>
    <xf numFmtId="2" fontId="15" fillId="0" borderId="76" xfId="0" applyNumberFormat="1" applyFont="1" applyFill="1" applyBorder="1" applyAlignment="1">
      <alignment horizontal="left" vertical="center" wrapText="1"/>
    </xf>
    <xf numFmtId="0" fontId="6" fillId="0" borderId="61" xfId="0" applyFont="1" applyFill="1" applyBorder="1" applyAlignment="1">
      <alignment horizontal="right" vertical="center"/>
    </xf>
    <xf numFmtId="0" fontId="6" fillId="0" borderId="67" xfId="0" applyFont="1" applyFill="1" applyBorder="1" applyAlignment="1">
      <alignment horizontal="right" vertical="center"/>
    </xf>
    <xf numFmtId="0" fontId="6" fillId="0" borderId="68" xfId="0" applyFont="1" applyFill="1" applyBorder="1" applyAlignment="1">
      <alignment horizontal="right" vertical="center"/>
    </xf>
    <xf numFmtId="49" fontId="39" fillId="0" borderId="0" xfId="3" applyNumberFormat="1" applyFont="1" applyFill="1" applyBorder="1" applyAlignment="1" applyProtection="1">
      <alignment horizontal="center" vertical="center"/>
    </xf>
    <xf numFmtId="0" fontId="39" fillId="0" borderId="0" xfId="3" applyNumberFormat="1" applyFont="1" applyFill="1" applyBorder="1" applyAlignment="1" applyProtection="1">
      <alignment horizontal="center" vertical="center"/>
    </xf>
    <xf numFmtId="0" fontId="2" fillId="0" borderId="77" xfId="0" applyFont="1" applyFill="1" applyBorder="1" applyAlignment="1">
      <alignment horizontal="center" vertical="center" textRotation="90"/>
    </xf>
    <xf numFmtId="0" fontId="2" fillId="0" borderId="78" xfId="0" applyFont="1" applyFill="1" applyBorder="1" applyAlignment="1">
      <alignment horizontal="center" vertical="center" textRotation="90"/>
    </xf>
    <xf numFmtId="0" fontId="2" fillId="0" borderId="72" xfId="0" applyFont="1" applyFill="1" applyBorder="1" applyAlignment="1">
      <alignment horizontal="center" vertical="center"/>
    </xf>
    <xf numFmtId="0" fontId="2" fillId="0" borderId="73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 textRotation="90"/>
    </xf>
    <xf numFmtId="0" fontId="2" fillId="0" borderId="73" xfId="0" applyFont="1" applyFill="1" applyBorder="1" applyAlignment="1">
      <alignment horizontal="center" vertical="center" textRotation="90"/>
    </xf>
    <xf numFmtId="0" fontId="2" fillId="0" borderId="79" xfId="0" applyFont="1" applyFill="1" applyBorder="1" applyAlignment="1">
      <alignment horizontal="center" vertical="center" textRotation="90"/>
    </xf>
    <xf numFmtId="0" fontId="2" fillId="0" borderId="80" xfId="0" applyFont="1" applyFill="1" applyBorder="1" applyAlignment="1">
      <alignment horizontal="center" vertical="center" textRotation="90"/>
    </xf>
    <xf numFmtId="0" fontId="2" fillId="0" borderId="70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54" fillId="0" borderId="0" xfId="9" applyFont="1" applyFill="1" applyAlignment="1">
      <alignment horizontal="center"/>
    </xf>
    <xf numFmtId="0" fontId="56" fillId="0" borderId="0" xfId="9" applyFont="1" applyFill="1" applyAlignment="1">
      <alignment horizontal="right"/>
    </xf>
    <xf numFmtId="0" fontId="56" fillId="0" borderId="0" xfId="9" applyFont="1" applyFill="1" applyAlignment="1">
      <alignment horizontal="left" vertical="justify" wrapText="1"/>
    </xf>
    <xf numFmtId="0" fontId="56" fillId="0" borderId="0" xfId="9" applyFont="1" applyFill="1" applyAlignment="1">
      <alignment horizontal="left" vertical="justify"/>
    </xf>
    <xf numFmtId="0" fontId="6" fillId="0" borderId="37" xfId="0" applyFont="1" applyFill="1" applyBorder="1" applyAlignment="1">
      <alignment horizontal="right"/>
    </xf>
    <xf numFmtId="0" fontId="6" fillId="0" borderId="33" xfId="0" applyFont="1" applyFill="1" applyBorder="1" applyAlignment="1">
      <alignment horizontal="right"/>
    </xf>
    <xf numFmtId="0" fontId="15" fillId="0" borderId="43" xfId="0" applyFont="1" applyFill="1" applyBorder="1" applyAlignment="1">
      <alignment horizontal="center" vertical="top" wrapText="1"/>
    </xf>
    <xf numFmtId="0" fontId="15" fillId="0" borderId="44" xfId="0" applyFont="1" applyFill="1" applyBorder="1" applyAlignment="1">
      <alignment horizontal="center" vertical="top" wrapText="1"/>
    </xf>
    <xf numFmtId="0" fontId="15" fillId="0" borderId="50" xfId="0" applyFont="1" applyFill="1" applyBorder="1" applyAlignment="1">
      <alignment horizontal="center" vertical="top" wrapText="1"/>
    </xf>
    <xf numFmtId="0" fontId="56" fillId="0" borderId="0" xfId="9" applyFont="1" applyFill="1" applyAlignment="1">
      <alignment horizontal="left"/>
    </xf>
    <xf numFmtId="0" fontId="2" fillId="0" borderId="70" xfId="0" applyFont="1" applyFill="1" applyBorder="1" applyAlignment="1">
      <alignment horizontal="center"/>
    </xf>
    <xf numFmtId="0" fontId="2" fillId="0" borderId="69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54" fillId="0" borderId="71" xfId="9" applyFont="1" applyFill="1" applyBorder="1" applyAlignment="1">
      <alignment horizontal="center"/>
    </xf>
    <xf numFmtId="0" fontId="15" fillId="0" borderId="47" xfId="0" applyFont="1" applyFill="1" applyBorder="1" applyAlignment="1">
      <alignment horizontal="center" vertical="top" wrapText="1"/>
    </xf>
    <xf numFmtId="0" fontId="16" fillId="0" borderId="81" xfId="0" applyFont="1" applyBorder="1" applyAlignment="1">
      <alignment horizontal="right" vertical="center" wrapText="1"/>
    </xf>
    <xf numFmtId="0" fontId="16" fillId="0" borderId="82" xfId="0" applyFont="1" applyBorder="1" applyAlignment="1">
      <alignment horizontal="right" vertical="center" wrapText="1"/>
    </xf>
    <xf numFmtId="0" fontId="16" fillId="0" borderId="83" xfId="0" applyFont="1" applyBorder="1" applyAlignment="1">
      <alignment horizontal="right" vertical="center" wrapText="1"/>
    </xf>
    <xf numFmtId="0" fontId="16" fillId="0" borderId="28" xfId="0" applyFont="1" applyBorder="1" applyAlignment="1">
      <alignment horizontal="right" vertical="center" wrapText="1"/>
    </xf>
    <xf numFmtId="0" fontId="2" fillId="0" borderId="84" xfId="0" applyFont="1" applyBorder="1" applyAlignment="1">
      <alignment horizontal="center" vertical="center" textRotation="90"/>
    </xf>
    <xf numFmtId="0" fontId="2" fillId="0" borderId="85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 textRotation="90"/>
    </xf>
    <xf numFmtId="2" fontId="2" fillId="0" borderId="86" xfId="0" applyNumberFormat="1" applyFont="1" applyFill="1" applyBorder="1" applyAlignment="1">
      <alignment horizontal="right" vertical="center"/>
    </xf>
    <xf numFmtId="2" fontId="2" fillId="0" borderId="65" xfId="0" applyNumberFormat="1" applyFont="1" applyFill="1" applyBorder="1" applyAlignment="1">
      <alignment horizontal="right" vertical="center"/>
    </xf>
    <xf numFmtId="2" fontId="2" fillId="0" borderId="87" xfId="0" applyNumberFormat="1" applyFont="1" applyFill="1" applyBorder="1" applyAlignment="1">
      <alignment horizontal="right" vertical="center"/>
    </xf>
    <xf numFmtId="0" fontId="2" fillId="0" borderId="88" xfId="0" applyFont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vertical="center"/>
    </xf>
    <xf numFmtId="0" fontId="40" fillId="5" borderId="82" xfId="0" applyFont="1" applyFill="1" applyBorder="1" applyAlignment="1">
      <alignment horizontal="center"/>
    </xf>
    <xf numFmtId="0" fontId="2" fillId="0" borderId="86" xfId="0" applyFont="1" applyBorder="1" applyAlignment="1">
      <alignment horizontal="center" vertical="center"/>
    </xf>
    <xf numFmtId="0" fontId="54" fillId="0" borderId="0" xfId="9" applyFont="1" applyAlignment="1">
      <alignment horizontal="center"/>
    </xf>
    <xf numFmtId="0" fontId="6" fillId="0" borderId="47" xfId="0" applyFont="1" applyFill="1" applyBorder="1" applyAlignment="1">
      <alignment horizontal="right" vertical="top"/>
    </xf>
    <xf numFmtId="0" fontId="6" fillId="0" borderId="44" xfId="0" applyFont="1" applyFill="1" applyBorder="1" applyAlignment="1">
      <alignment horizontal="right" vertical="top"/>
    </xf>
    <xf numFmtId="0" fontId="6" fillId="0" borderId="50" xfId="0" applyFont="1" applyFill="1" applyBorder="1" applyAlignment="1">
      <alignment horizontal="right" vertical="top"/>
    </xf>
    <xf numFmtId="0" fontId="4" fillId="0" borderId="86" xfId="0" applyFont="1" applyBorder="1" applyAlignment="1">
      <alignment horizontal="center" vertical="center"/>
    </xf>
    <xf numFmtId="0" fontId="6" fillId="7" borderId="47" xfId="0" applyFont="1" applyFill="1" applyBorder="1" applyAlignment="1">
      <alignment horizontal="right" vertical="center"/>
    </xf>
    <xf numFmtId="0" fontId="6" fillId="7" borderId="44" xfId="0" applyFont="1" applyFill="1" applyBorder="1" applyAlignment="1">
      <alignment horizontal="right" vertical="center"/>
    </xf>
    <xf numFmtId="2" fontId="4" fillId="0" borderId="47" xfId="0" applyNumberFormat="1" applyFont="1" applyFill="1" applyBorder="1" applyAlignment="1">
      <alignment horizontal="center" vertical="center"/>
    </xf>
    <xf numFmtId="2" fontId="4" fillId="0" borderId="44" xfId="0" applyNumberFormat="1" applyFont="1" applyFill="1" applyBorder="1" applyAlignment="1">
      <alignment horizontal="center" vertical="center"/>
    </xf>
    <xf numFmtId="2" fontId="4" fillId="0" borderId="50" xfId="0" applyNumberFormat="1" applyFont="1" applyFill="1" applyBorder="1" applyAlignment="1">
      <alignment horizontal="center" vertical="center"/>
    </xf>
    <xf numFmtId="0" fontId="4" fillId="0" borderId="84" xfId="0" applyFont="1" applyBorder="1" applyAlignment="1">
      <alignment horizontal="center" vertical="center" textRotation="90"/>
    </xf>
    <xf numFmtId="0" fontId="4" fillId="0" borderId="89" xfId="0" applyFont="1" applyBorder="1" applyAlignment="1">
      <alignment horizontal="center" vertical="center" textRotation="90"/>
    </xf>
    <xf numFmtId="0" fontId="4" fillId="0" borderId="85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 textRotation="90"/>
    </xf>
    <xf numFmtId="0" fontId="4" fillId="0" borderId="90" xfId="0" applyFont="1" applyBorder="1" applyAlignment="1">
      <alignment horizontal="center" vertical="center" textRotation="90"/>
    </xf>
    <xf numFmtId="0" fontId="4" fillId="0" borderId="88" xfId="0" applyFont="1" applyBorder="1" applyAlignment="1">
      <alignment horizontal="center" vertical="center" textRotation="90"/>
    </xf>
    <xf numFmtId="0" fontId="4" fillId="0" borderId="91" xfId="0" applyFont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center" vertical="center"/>
    </xf>
    <xf numFmtId="0" fontId="62" fillId="5" borderId="0" xfId="9" applyFont="1" applyFill="1" applyAlignment="1">
      <alignment horizontal="center"/>
    </xf>
  </cellXfs>
  <cellStyles count="13">
    <cellStyle name="Excel Built-in Explanatory Text" xfId="1" xr:uid="{00000000-0005-0000-0000-000000000000}"/>
    <cellStyle name="Excel Built-in Normal" xfId="2" xr:uid="{00000000-0005-0000-0000-000001000000}"/>
    <cellStyle name="Excel_BuiltIn_Explanatory Text 1" xfId="3" xr:uid="{00000000-0005-0000-0000-000002000000}"/>
    <cellStyle name="Normal" xfId="0" builtinId="0"/>
    <cellStyle name="Normal 10 2" xfId="4" xr:uid="{00000000-0005-0000-0000-000004000000}"/>
    <cellStyle name="Normal 15" xfId="5" xr:uid="{00000000-0005-0000-0000-000005000000}"/>
    <cellStyle name="Normal 2" xfId="6" xr:uid="{00000000-0005-0000-0000-000006000000}"/>
    <cellStyle name="Normal 3" xfId="7" xr:uid="{00000000-0005-0000-0000-000007000000}"/>
    <cellStyle name="Normal 5" xfId="8" xr:uid="{00000000-0005-0000-0000-000008000000}"/>
    <cellStyle name="Normal_Sheet1 2" xfId="9" xr:uid="{00000000-0005-0000-0000-000009000000}"/>
    <cellStyle name="Parasts 2" xfId="10" xr:uid="{00000000-0005-0000-0000-00000A000000}"/>
    <cellStyle name="Percent" xfId="11" builtinId="5"/>
    <cellStyle name="Style 1" xfId="12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F7F7F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147016</xdr:colOff>
      <xdr:row>134</xdr:row>
      <xdr:rowOff>0</xdr:rowOff>
    </xdr:from>
    <xdr:to>
      <xdr:col>7</xdr:col>
      <xdr:colOff>2687</xdr:colOff>
      <xdr:row>134</xdr:row>
      <xdr:rowOff>78728</xdr:rowOff>
    </xdr:to>
    <xdr:sp macro="" textlink="" fLocksText="0">
      <xdr:nvSpPr>
        <xdr:cNvPr id="3073" name="Text Box 4">
          <a:extLst>
            <a:ext uri="{FF2B5EF4-FFF2-40B4-BE49-F238E27FC236}">
              <a16:creationId xmlns:a16="http://schemas.microsoft.com/office/drawing/2014/main" id="{C470A9E7-3070-F006-FE1A-349F6F3AF2F3}"/>
            </a:ext>
          </a:extLst>
        </xdr:cNvPr>
        <xdr:cNvSpPr txBox="1">
          <a:spLocks noChangeArrowheads="1"/>
        </xdr:cNvSpPr>
      </xdr:nvSpPr>
      <xdr:spPr bwMode="auto">
        <a:xfrm>
          <a:off x="5467350" y="33023175"/>
          <a:ext cx="1343025" cy="7620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146381</xdr:colOff>
      <xdr:row>27</xdr:row>
      <xdr:rowOff>124460</xdr:rowOff>
    </xdr:from>
    <xdr:to>
      <xdr:col>6</xdr:col>
      <xdr:colOff>430406</xdr:colOff>
      <xdr:row>29</xdr:row>
      <xdr:rowOff>140345</xdr:rowOff>
    </xdr:to>
    <xdr:sp macro="" textlink="" fLocksText="0">
      <xdr:nvSpPr>
        <xdr:cNvPr id="4097" name="Text Box 1741">
          <a:extLst>
            <a:ext uri="{FF2B5EF4-FFF2-40B4-BE49-F238E27FC236}">
              <a16:creationId xmlns:a16="http://schemas.microsoft.com/office/drawing/2014/main" id="{9DB22CB6-A835-D1D0-2B68-8A90D4C6B755}"/>
            </a:ext>
          </a:extLst>
        </xdr:cNvPr>
        <xdr:cNvSpPr txBox="1">
          <a:spLocks noChangeArrowheads="1"/>
        </xdr:cNvSpPr>
      </xdr:nvSpPr>
      <xdr:spPr bwMode="auto">
        <a:xfrm>
          <a:off x="5534025" y="6267450"/>
          <a:ext cx="1171575" cy="3619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127056</xdr:colOff>
      <xdr:row>6</xdr:row>
      <xdr:rowOff>0</xdr:rowOff>
    </xdr:from>
    <xdr:ext cx="1107406" cy="487858"/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418025D-AC32-C356-0AA5-EDE1D4D8498E}"/>
            </a:ext>
          </a:extLst>
        </xdr:cNvPr>
        <xdr:cNvSpPr/>
      </xdr:nvSpPr>
      <xdr:spPr>
        <a:xfrm>
          <a:off x="2498146" y="762000"/>
          <a:ext cx="1169192" cy="486194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/>
        <a:lstStyle/>
        <a:p>
          <a:pPr>
            <a:lnSpc>
              <a:spcPct val="100000"/>
            </a:lnSpc>
          </a:pPr>
          <a:r>
            <a:rPr lang="ru-RU" sz="12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endParaRPr lang="ru-RU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  <xdr:oneCellAnchor>
    <xdr:from>
      <xdr:col>4</xdr:col>
      <xdr:colOff>114356</xdr:colOff>
      <xdr:row>9</xdr:row>
      <xdr:rowOff>0</xdr:rowOff>
    </xdr:from>
    <xdr:ext cx="1092639" cy="472058"/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8FE34F15-E5C1-4DFE-1B94-2A13469A6CC3}"/>
            </a:ext>
          </a:extLst>
        </xdr:cNvPr>
        <xdr:cNvSpPr/>
      </xdr:nvSpPr>
      <xdr:spPr>
        <a:xfrm>
          <a:off x="5622346" y="1892300"/>
          <a:ext cx="1169192" cy="486194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/>
        <a:lstStyle/>
        <a:p>
          <a:pPr>
            <a:lnSpc>
              <a:spcPct val="100000"/>
            </a:lnSpc>
          </a:pPr>
          <a:r>
            <a:rPr lang="ru-RU" sz="12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endParaRPr lang="ru-RU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119711</xdr:colOff>
      <xdr:row>48</xdr:row>
      <xdr:rowOff>186055</xdr:rowOff>
    </xdr:from>
    <xdr:to>
      <xdr:col>7</xdr:col>
      <xdr:colOff>2533</xdr:colOff>
      <xdr:row>51</xdr:row>
      <xdr:rowOff>261006</xdr:rowOff>
    </xdr:to>
    <xdr:sp macro="" textlink="" fLocksText="0">
      <xdr:nvSpPr>
        <xdr:cNvPr id="3" name="Text Box 1741">
          <a:extLst>
            <a:ext uri="{FF2B5EF4-FFF2-40B4-BE49-F238E27FC236}">
              <a16:creationId xmlns:a16="http://schemas.microsoft.com/office/drawing/2014/main" id="{3E9608D6-8770-4BC3-38D8-0E9AAC0BD394}"/>
            </a:ext>
          </a:extLst>
        </xdr:cNvPr>
        <xdr:cNvSpPr txBox="1">
          <a:spLocks noChangeArrowheads="1"/>
        </xdr:cNvSpPr>
      </xdr:nvSpPr>
      <xdr:spPr bwMode="auto">
        <a:xfrm>
          <a:off x="5364176" y="8054975"/>
          <a:ext cx="1356718" cy="34132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4</xdr:col>
      <xdr:colOff>146381</xdr:colOff>
      <xdr:row>82</xdr:row>
      <xdr:rowOff>124460</xdr:rowOff>
    </xdr:from>
    <xdr:to>
      <xdr:col>6</xdr:col>
      <xdr:colOff>430406</xdr:colOff>
      <xdr:row>84</xdr:row>
      <xdr:rowOff>140345</xdr:rowOff>
    </xdr:to>
    <xdr:sp macro="" textlink="" fLocksText="0">
      <xdr:nvSpPr>
        <xdr:cNvPr id="6" name="Text Box 1741">
          <a:extLst>
            <a:ext uri="{FF2B5EF4-FFF2-40B4-BE49-F238E27FC236}">
              <a16:creationId xmlns:a16="http://schemas.microsoft.com/office/drawing/2014/main" id="{EBBF3A84-F9A1-CD53-03E7-A3A3E7BA2C7B}"/>
            </a:ext>
          </a:extLst>
        </xdr:cNvPr>
        <xdr:cNvSpPr txBox="1">
          <a:spLocks noChangeArrowheads="1"/>
        </xdr:cNvSpPr>
      </xdr:nvSpPr>
      <xdr:spPr bwMode="auto">
        <a:xfrm>
          <a:off x="5223206" y="8630285"/>
          <a:ext cx="1150800" cy="38736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146381</xdr:colOff>
      <xdr:row>45</xdr:row>
      <xdr:rowOff>124460</xdr:rowOff>
    </xdr:from>
    <xdr:to>
      <xdr:col>6</xdr:col>
      <xdr:colOff>430406</xdr:colOff>
      <xdr:row>48</xdr:row>
      <xdr:rowOff>0</xdr:rowOff>
    </xdr:to>
    <xdr:sp macro="" textlink="" fLocksText="0">
      <xdr:nvSpPr>
        <xdr:cNvPr id="3" name="Text Box 1741">
          <a:extLst>
            <a:ext uri="{FF2B5EF4-FFF2-40B4-BE49-F238E27FC236}">
              <a16:creationId xmlns:a16="http://schemas.microsoft.com/office/drawing/2014/main" id="{9C8394FA-2682-E801-7079-B76F209A733F}"/>
            </a:ext>
          </a:extLst>
        </xdr:cNvPr>
        <xdr:cNvSpPr txBox="1">
          <a:spLocks noChangeArrowheads="1"/>
        </xdr:cNvSpPr>
      </xdr:nvSpPr>
      <xdr:spPr bwMode="auto">
        <a:xfrm>
          <a:off x="4927931" y="14316710"/>
          <a:ext cx="1131750" cy="39688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143538</xdr:colOff>
      <xdr:row>37</xdr:row>
      <xdr:rowOff>112726</xdr:rowOff>
    </xdr:from>
    <xdr:to>
      <xdr:col>6</xdr:col>
      <xdr:colOff>375988</xdr:colOff>
      <xdr:row>39</xdr:row>
      <xdr:rowOff>159670</xdr:rowOff>
    </xdr:to>
    <xdr:sp macro="" textlink="" fLocksText="0">
      <xdr:nvSpPr>
        <xdr:cNvPr id="9218" name="Text Box 1741">
          <a:extLst>
            <a:ext uri="{FF2B5EF4-FFF2-40B4-BE49-F238E27FC236}">
              <a16:creationId xmlns:a16="http://schemas.microsoft.com/office/drawing/2014/main" id="{F5974DAF-6CF3-E238-9BE5-CCA7D12FECAD}"/>
            </a:ext>
          </a:extLst>
        </xdr:cNvPr>
        <xdr:cNvSpPr txBox="1">
          <a:spLocks noChangeArrowheads="1"/>
        </xdr:cNvSpPr>
      </xdr:nvSpPr>
      <xdr:spPr bwMode="auto">
        <a:xfrm>
          <a:off x="5286375" y="12192000"/>
          <a:ext cx="1009650" cy="40957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lv-LV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4"/>
  <sheetViews>
    <sheetView zoomScale="85" zoomScaleNormal="85" workbookViewId="0">
      <selection activeCell="B17" sqref="B17:B31"/>
    </sheetView>
  </sheetViews>
  <sheetFormatPr defaultColWidth="11.42578125" defaultRowHeight="12.75" x14ac:dyDescent="0.2"/>
  <cols>
    <col min="1" max="1" width="6.140625" style="254" customWidth="1"/>
    <col min="2" max="2" width="82" style="254" customWidth="1"/>
    <col min="3" max="3" width="24.28515625" style="254" customWidth="1"/>
    <col min="4" max="16384" width="11.42578125" style="254"/>
  </cols>
  <sheetData>
    <row r="2" spans="1:15" s="3" customFormat="1" ht="15" customHeight="1" x14ac:dyDescent="0.2">
      <c r="A2" s="600" t="s">
        <v>416</v>
      </c>
      <c r="B2" s="601"/>
      <c r="C2" s="601"/>
      <c r="D2" s="601"/>
      <c r="E2" s="601"/>
      <c r="F2" s="601"/>
      <c r="G2" s="601"/>
      <c r="H2" s="601"/>
      <c r="I2" s="354"/>
      <c r="J2" s="354"/>
      <c r="K2" s="354"/>
      <c r="L2" s="354"/>
      <c r="M2" s="354"/>
      <c r="N2" s="354"/>
      <c r="O2" s="354"/>
    </row>
    <row r="3" spans="1:15" s="3" customFormat="1" ht="15" customHeight="1" x14ac:dyDescent="0.2">
      <c r="A3" s="600" t="s">
        <v>417</v>
      </c>
      <c r="B3" s="601"/>
      <c r="C3" s="601"/>
      <c r="D3" s="601"/>
      <c r="E3" s="601"/>
      <c r="F3" s="601"/>
      <c r="G3" s="601"/>
      <c r="H3" s="601"/>
      <c r="I3" s="354"/>
      <c r="J3" s="354"/>
      <c r="K3" s="354"/>
      <c r="L3" s="354"/>
      <c r="M3" s="354"/>
      <c r="N3" s="354"/>
      <c r="O3" s="354"/>
    </row>
    <row r="4" spans="1:15" s="3" customFormat="1" ht="15" customHeight="1" x14ac:dyDescent="0.2">
      <c r="A4" s="600" t="s">
        <v>418</v>
      </c>
      <c r="B4" s="600"/>
      <c r="C4" s="600"/>
      <c r="D4" s="600"/>
      <c r="E4" s="600"/>
      <c r="F4" s="600"/>
      <c r="G4" s="600"/>
      <c r="H4" s="600"/>
      <c r="I4" s="354"/>
      <c r="J4" s="354"/>
      <c r="K4" s="354"/>
      <c r="L4" s="354"/>
      <c r="M4" s="354"/>
      <c r="N4" s="354"/>
      <c r="O4" s="354"/>
    </row>
    <row r="5" spans="1:15" s="3" customFormat="1" ht="15" customHeight="1" x14ac:dyDescent="0.25">
      <c r="A5" s="244" t="s">
        <v>419</v>
      </c>
      <c r="B5" s="244"/>
      <c r="C5" s="244"/>
      <c r="D5" s="244"/>
      <c r="E5" s="244"/>
      <c r="F5" s="244"/>
      <c r="G5" s="244"/>
      <c r="H5" s="244"/>
      <c r="I5" s="354"/>
      <c r="J5" s="354"/>
      <c r="K5" s="354"/>
      <c r="L5" s="354"/>
      <c r="M5" s="354"/>
      <c r="N5" s="354"/>
      <c r="O5" s="354"/>
    </row>
    <row r="6" spans="1:15" s="3" customFormat="1" ht="15" customHeight="1" x14ac:dyDescent="0.2">
      <c r="A6" s="600" t="s">
        <v>358</v>
      </c>
      <c r="B6" s="600"/>
      <c r="C6" s="600"/>
      <c r="D6" s="600"/>
      <c r="E6" s="600"/>
      <c r="F6" s="600"/>
      <c r="G6" s="600"/>
      <c r="H6" s="600"/>
      <c r="I6" s="350"/>
      <c r="J6" s="350"/>
      <c r="K6" s="350"/>
      <c r="L6" s="350"/>
      <c r="M6" s="350"/>
      <c r="N6" s="350"/>
      <c r="O6" s="350"/>
    </row>
    <row r="7" spans="1:15" s="3" customFormat="1" ht="15" x14ac:dyDescent="0.25">
      <c r="A7" s="244" t="s">
        <v>359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</row>
    <row r="8" spans="1:15" ht="15" x14ac:dyDescent="0.25">
      <c r="A8" s="244"/>
      <c r="B8" s="244"/>
      <c r="C8" s="244"/>
      <c r="D8" s="244"/>
      <c r="E8" s="244"/>
      <c r="F8" s="244"/>
      <c r="G8" s="244"/>
      <c r="H8" s="244"/>
      <c r="I8" s="264"/>
      <c r="J8" s="264"/>
    </row>
    <row r="9" spans="1:15" ht="15" x14ac:dyDescent="0.25">
      <c r="A9" s="262"/>
      <c r="B9" s="263" t="s">
        <v>292</v>
      </c>
    </row>
    <row r="10" spans="1:15" ht="14.25" x14ac:dyDescent="0.2">
      <c r="A10" s="262"/>
      <c r="B10" s="262"/>
      <c r="C10" s="262"/>
    </row>
    <row r="11" spans="1:15" x14ac:dyDescent="0.2">
      <c r="A11" s="599" t="s">
        <v>0</v>
      </c>
      <c r="B11" s="599" t="s">
        <v>291</v>
      </c>
      <c r="C11" s="599" t="s">
        <v>290</v>
      </c>
    </row>
    <row r="12" spans="1:15" x14ac:dyDescent="0.2">
      <c r="A12" s="599"/>
      <c r="B12" s="599"/>
      <c r="C12" s="599"/>
    </row>
    <row r="13" spans="1:15" ht="45" customHeight="1" x14ac:dyDescent="0.2">
      <c r="A13" s="261">
        <v>1</v>
      </c>
      <c r="B13" s="260" t="s">
        <v>360</v>
      </c>
      <c r="C13" s="259">
        <f>'Kopsavilkuma aprēķins'!D28</f>
        <v>0</v>
      </c>
    </row>
    <row r="14" spans="1:15" ht="15" x14ac:dyDescent="0.2">
      <c r="A14" s="258"/>
      <c r="B14" s="257" t="s">
        <v>18</v>
      </c>
      <c r="C14" s="256">
        <f>C13</f>
        <v>0</v>
      </c>
    </row>
    <row r="16" spans="1:15" ht="15" x14ac:dyDescent="0.25">
      <c r="A16" s="598" t="s">
        <v>289</v>
      </c>
      <c r="B16" s="598"/>
      <c r="C16" s="255">
        <f>C14*0.21</f>
        <v>0</v>
      </c>
    </row>
    <row r="18" spans="2:2" ht="15" x14ac:dyDescent="0.25">
      <c r="B18" s="332"/>
    </row>
    <row r="19" spans="2:2" ht="15" x14ac:dyDescent="0.25">
      <c r="B19" s="332"/>
    </row>
    <row r="20" spans="2:2" ht="15" x14ac:dyDescent="0.25">
      <c r="B20" s="333"/>
    </row>
    <row r="21" spans="2:2" ht="15" x14ac:dyDescent="0.25">
      <c r="B21" s="332"/>
    </row>
    <row r="22" spans="2:2" x14ac:dyDescent="0.2">
      <c r="B22" s="61"/>
    </row>
    <row r="23" spans="2:2" ht="15" x14ac:dyDescent="0.25">
      <c r="B23" s="332"/>
    </row>
    <row r="24" spans="2:2" ht="15" x14ac:dyDescent="0.25">
      <c r="B24" s="332"/>
    </row>
  </sheetData>
  <mergeCells count="8">
    <mergeCell ref="A16:B16"/>
    <mergeCell ref="A11:A12"/>
    <mergeCell ref="B11:B12"/>
    <mergeCell ref="C11:C12"/>
    <mergeCell ref="A2:H2"/>
    <mergeCell ref="A3:H3"/>
    <mergeCell ref="A4:H4"/>
    <mergeCell ref="A6:H6"/>
  </mergeCells>
  <pageMargins left="0.74791666666666667" right="0.74791666666666667" top="0.98402777777777772" bottom="0.98402777777777772" header="0.51180555555555551" footer="0.51180555555555551"/>
  <pageSetup paperSize="9" scale="50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pa10">
    <tabColor rgb="FF00B0F0"/>
  </sheetPr>
  <dimension ref="A2:V46"/>
  <sheetViews>
    <sheetView zoomScaleNormal="100" zoomScalePageLayoutView="85" workbookViewId="0">
      <selection activeCell="B45" sqref="B41:B45"/>
    </sheetView>
  </sheetViews>
  <sheetFormatPr defaultColWidth="11.42578125" defaultRowHeight="15" x14ac:dyDescent="0.25"/>
  <cols>
    <col min="1" max="1" width="4.7109375" style="83" customWidth="1"/>
    <col min="2" max="2" width="68.140625" style="83" customWidth="1"/>
    <col min="3" max="3" width="6.42578125" style="83" customWidth="1"/>
    <col min="4" max="4" width="7" style="83" customWidth="1"/>
    <col min="5" max="5" width="6.42578125" style="83" customWidth="1"/>
    <col min="6" max="6" width="6.85546875" style="83" bestFit="1" customWidth="1"/>
    <col min="7" max="7" width="7.5703125" style="83" customWidth="1"/>
    <col min="8" max="8" width="8.140625" style="83" bestFit="1" customWidth="1"/>
    <col min="9" max="9" width="7.85546875" style="83" customWidth="1"/>
    <col min="10" max="11" width="8.140625" style="83" bestFit="1" customWidth="1"/>
    <col min="12" max="14" width="10" style="83" bestFit="1" customWidth="1"/>
    <col min="15" max="15" width="11.140625" style="83" bestFit="1" customWidth="1"/>
    <col min="16" max="16384" width="11.42578125" style="83"/>
  </cols>
  <sheetData>
    <row r="2" spans="1:17" s="3" customFormat="1" ht="15" customHeight="1" x14ac:dyDescent="0.2">
      <c r="A2" s="600" t="s">
        <v>416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</row>
    <row r="3" spans="1:17" s="3" customFormat="1" ht="15" customHeight="1" x14ac:dyDescent="0.2">
      <c r="A3" s="600" t="s">
        <v>417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</row>
    <row r="4" spans="1:17" s="3" customFormat="1" ht="15" customHeight="1" x14ac:dyDescent="0.2">
      <c r="A4" s="600" t="s">
        <v>418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00"/>
      <c r="O4" s="600"/>
    </row>
    <row r="5" spans="1:17" s="3" customFormat="1" ht="15" customHeight="1" x14ac:dyDescent="0.25">
      <c r="A5" s="244" t="s">
        <v>419</v>
      </c>
      <c r="B5" s="244"/>
      <c r="C5" s="244"/>
      <c r="D5" s="244"/>
      <c r="E5" s="244"/>
      <c r="F5" s="244"/>
      <c r="G5" s="244"/>
      <c r="H5" s="244"/>
      <c r="I5" s="355"/>
      <c r="J5" s="355"/>
      <c r="K5" s="355"/>
      <c r="L5" s="355"/>
      <c r="M5" s="355"/>
      <c r="N5" s="355"/>
      <c r="O5" s="355"/>
    </row>
    <row r="6" spans="1:17" s="39" customFormat="1" x14ac:dyDescent="0.25">
      <c r="A6" s="352"/>
      <c r="B6" s="352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</row>
    <row r="7" spans="1:17" s="39" customFormat="1" x14ac:dyDescent="0.25">
      <c r="A7" s="614" t="s">
        <v>363</v>
      </c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3" t="s">
        <v>281</v>
      </c>
      <c r="M7" s="613"/>
      <c r="N7" s="242">
        <f>O39</f>
        <v>0</v>
      </c>
      <c r="O7" s="243" t="s">
        <v>282</v>
      </c>
    </row>
    <row r="8" spans="1:17" s="39" customFormat="1" x14ac:dyDescent="0.25">
      <c r="A8" s="341"/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0"/>
      <c r="M8" s="340"/>
      <c r="N8" s="242"/>
      <c r="O8" s="243"/>
    </row>
    <row r="9" spans="1:17" s="39" customFormat="1" ht="15.75" x14ac:dyDescent="0.25">
      <c r="A9" s="618" t="s">
        <v>299</v>
      </c>
      <c r="B9" s="618"/>
      <c r="C9" s="618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</row>
    <row r="10" spans="1:17" s="39" customFormat="1" ht="16.5" thickBot="1" x14ac:dyDescent="0.3">
      <c r="A10" s="740" t="s">
        <v>350</v>
      </c>
      <c r="B10" s="740"/>
      <c r="C10" s="740"/>
      <c r="D10" s="740"/>
      <c r="E10" s="740"/>
      <c r="F10" s="740"/>
      <c r="G10" s="740"/>
      <c r="H10" s="740"/>
      <c r="I10" s="740"/>
      <c r="J10" s="740"/>
      <c r="K10" s="740"/>
      <c r="L10" s="740"/>
      <c r="M10" s="740"/>
      <c r="N10" s="740"/>
      <c r="O10" s="740"/>
    </row>
    <row r="11" spans="1:17" s="1" customFormat="1" ht="12.75" customHeight="1" thickBot="1" x14ac:dyDescent="0.25">
      <c r="A11" s="731" t="s">
        <v>19</v>
      </c>
      <c r="B11" s="733" t="s">
        <v>20</v>
      </c>
      <c r="C11" s="735" t="s">
        <v>21</v>
      </c>
      <c r="D11" s="737" t="s">
        <v>22</v>
      </c>
      <c r="E11" s="739" t="s">
        <v>23</v>
      </c>
      <c r="F11" s="739"/>
      <c r="G11" s="739"/>
      <c r="H11" s="739"/>
      <c r="I11" s="739"/>
      <c r="J11" s="739"/>
      <c r="K11" s="725" t="s">
        <v>24</v>
      </c>
      <c r="L11" s="725"/>
      <c r="M11" s="725"/>
      <c r="N11" s="725"/>
      <c r="O11" s="84"/>
    </row>
    <row r="12" spans="1:17" s="1" customFormat="1" ht="97.5" customHeight="1" x14ac:dyDescent="0.2">
      <c r="A12" s="732"/>
      <c r="B12" s="734"/>
      <c r="C12" s="736"/>
      <c r="D12" s="738"/>
      <c r="E12" s="99" t="s">
        <v>25</v>
      </c>
      <c r="F12" s="100" t="s">
        <v>294</v>
      </c>
      <c r="G12" s="100" t="s">
        <v>200</v>
      </c>
      <c r="H12" s="101" t="s">
        <v>6</v>
      </c>
      <c r="I12" s="100" t="s">
        <v>7</v>
      </c>
      <c r="J12" s="102" t="s">
        <v>28</v>
      </c>
      <c r="K12" s="103" t="s">
        <v>29</v>
      </c>
      <c r="L12" s="100" t="s">
        <v>5</v>
      </c>
      <c r="M12" s="100" t="s">
        <v>6</v>
      </c>
      <c r="N12" s="100" t="s">
        <v>7</v>
      </c>
      <c r="O12" s="102" t="s">
        <v>30</v>
      </c>
    </row>
    <row r="13" spans="1:17" s="85" customFormat="1" x14ac:dyDescent="0.25">
      <c r="A13" s="104" t="s">
        <v>54</v>
      </c>
      <c r="B13" s="104" t="s">
        <v>254</v>
      </c>
      <c r="C13" s="105"/>
      <c r="D13" s="105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Q13" s="86"/>
    </row>
    <row r="14" spans="1:17" s="85" customFormat="1" ht="28.5" x14ac:dyDescent="0.25">
      <c r="A14" s="107">
        <v>1</v>
      </c>
      <c r="B14" s="111" t="s">
        <v>295</v>
      </c>
      <c r="C14" s="108" t="s">
        <v>398</v>
      </c>
      <c r="D14" s="109">
        <v>1</v>
      </c>
      <c r="E14" s="110"/>
      <c r="F14" s="110"/>
      <c r="G14" s="110"/>
      <c r="H14" s="110"/>
      <c r="I14" s="110"/>
      <c r="J14" s="110"/>
      <c r="K14" s="110"/>
      <c r="L14" s="253"/>
      <c r="M14" s="253"/>
      <c r="N14" s="253"/>
      <c r="O14" s="253"/>
    </row>
    <row r="15" spans="1:17" s="386" customFormat="1" ht="24" x14ac:dyDescent="0.25">
      <c r="A15" s="359"/>
      <c r="B15" s="382" t="s">
        <v>391</v>
      </c>
      <c r="C15" s="362"/>
      <c r="D15" s="362"/>
      <c r="E15" s="371"/>
      <c r="F15" s="371"/>
      <c r="G15" s="383"/>
      <c r="H15" s="371"/>
      <c r="I15" s="371"/>
      <c r="J15" s="384"/>
      <c r="K15" s="385"/>
      <c r="L15" s="371"/>
      <c r="M15" s="371"/>
      <c r="N15" s="371"/>
      <c r="O15" s="372"/>
    </row>
    <row r="16" spans="1:17" s="386" customFormat="1" x14ac:dyDescent="0.25">
      <c r="A16" s="363">
        <v>1</v>
      </c>
      <c r="B16" s="382" t="s">
        <v>399</v>
      </c>
      <c r="C16" s="362" t="s">
        <v>42</v>
      </c>
      <c r="D16" s="362">
        <v>1</v>
      </c>
      <c r="E16" s="110"/>
      <c r="F16" s="110"/>
      <c r="G16" s="110"/>
      <c r="H16" s="110"/>
      <c r="I16" s="110"/>
      <c r="J16" s="110"/>
      <c r="K16" s="110">
        <f t="shared" ref="K16:K23" si="0">E16*D16</f>
        <v>0</v>
      </c>
      <c r="L16" s="110">
        <f t="shared" ref="L16:L23" si="1">G16*D16</f>
        <v>0</v>
      </c>
      <c r="M16" s="110">
        <f t="shared" ref="M16:M23" si="2">H16*D16</f>
        <v>0</v>
      </c>
      <c r="N16" s="110">
        <f t="shared" ref="N16:N23" si="3">I16*D16</f>
        <v>0</v>
      </c>
      <c r="O16" s="110">
        <f t="shared" ref="O16:O23" si="4">SUM(L16:N16)</f>
        <v>0</v>
      </c>
    </row>
    <row r="17" spans="1:22" s="389" customFormat="1" x14ac:dyDescent="0.25">
      <c r="A17" s="394">
        <v>2</v>
      </c>
      <c r="B17" s="387" t="s">
        <v>400</v>
      </c>
      <c r="C17" s="362" t="s">
        <v>56</v>
      </c>
      <c r="D17" s="388">
        <v>1</v>
      </c>
      <c r="E17" s="110"/>
      <c r="F17" s="110"/>
      <c r="G17" s="110"/>
      <c r="H17" s="110"/>
      <c r="I17" s="110"/>
      <c r="J17" s="110"/>
      <c r="K17" s="110">
        <f t="shared" si="0"/>
        <v>0</v>
      </c>
      <c r="L17" s="110">
        <f t="shared" si="1"/>
        <v>0</v>
      </c>
      <c r="M17" s="110">
        <f t="shared" si="2"/>
        <v>0</v>
      </c>
      <c r="N17" s="110">
        <f t="shared" si="3"/>
        <v>0</v>
      </c>
      <c r="O17" s="110">
        <f t="shared" si="4"/>
        <v>0</v>
      </c>
      <c r="T17" s="386"/>
      <c r="U17" s="386"/>
      <c r="V17" s="386"/>
    </row>
    <row r="18" spans="1:22" s="386" customFormat="1" x14ac:dyDescent="0.25">
      <c r="A18" s="363">
        <v>3</v>
      </c>
      <c r="B18" s="382" t="s">
        <v>392</v>
      </c>
      <c r="C18" s="362" t="s">
        <v>42</v>
      </c>
      <c r="D18" s="362">
        <v>1</v>
      </c>
      <c r="E18" s="110"/>
      <c r="F18" s="110"/>
      <c r="G18" s="110"/>
      <c r="H18" s="110"/>
      <c r="I18" s="110"/>
      <c r="J18" s="110"/>
      <c r="K18" s="110">
        <f t="shared" si="0"/>
        <v>0</v>
      </c>
      <c r="L18" s="110">
        <f t="shared" si="1"/>
        <v>0</v>
      </c>
      <c r="M18" s="110">
        <f t="shared" si="2"/>
        <v>0</v>
      </c>
      <c r="N18" s="110">
        <f t="shared" si="3"/>
        <v>0</v>
      </c>
      <c r="O18" s="110">
        <f t="shared" si="4"/>
        <v>0</v>
      </c>
    </row>
    <row r="19" spans="1:22" s="386" customFormat="1" x14ac:dyDescent="0.25">
      <c r="A19" s="363">
        <v>4</v>
      </c>
      <c r="B19" s="382" t="s">
        <v>393</v>
      </c>
      <c r="C19" s="362" t="s">
        <v>42</v>
      </c>
      <c r="D19" s="362">
        <v>2</v>
      </c>
      <c r="E19" s="110"/>
      <c r="F19" s="110"/>
      <c r="G19" s="110"/>
      <c r="H19" s="110"/>
      <c r="I19" s="110"/>
      <c r="J19" s="110"/>
      <c r="K19" s="110">
        <f t="shared" si="0"/>
        <v>0</v>
      </c>
      <c r="L19" s="110">
        <f t="shared" si="1"/>
        <v>0</v>
      </c>
      <c r="M19" s="110">
        <f t="shared" si="2"/>
        <v>0</v>
      </c>
      <c r="N19" s="110">
        <f t="shared" si="3"/>
        <v>0</v>
      </c>
      <c r="O19" s="110">
        <f t="shared" si="4"/>
        <v>0</v>
      </c>
    </row>
    <row r="20" spans="1:22" s="386" customFormat="1" x14ac:dyDescent="0.25">
      <c r="A20" s="363">
        <v>5</v>
      </c>
      <c r="B20" s="390" t="s">
        <v>394</v>
      </c>
      <c r="C20" s="362" t="s">
        <v>42</v>
      </c>
      <c r="D20" s="362">
        <v>1</v>
      </c>
      <c r="E20" s="110"/>
      <c r="F20" s="110"/>
      <c r="G20" s="110"/>
      <c r="H20" s="110"/>
      <c r="I20" s="110"/>
      <c r="J20" s="110"/>
      <c r="K20" s="110">
        <f t="shared" si="0"/>
        <v>0</v>
      </c>
      <c r="L20" s="110">
        <f t="shared" si="1"/>
        <v>0</v>
      </c>
      <c r="M20" s="110">
        <f t="shared" si="2"/>
        <v>0</v>
      </c>
      <c r="N20" s="110">
        <f t="shared" si="3"/>
        <v>0</v>
      </c>
      <c r="O20" s="110">
        <f t="shared" si="4"/>
        <v>0</v>
      </c>
    </row>
    <row r="21" spans="1:22" s="85" customFormat="1" ht="19.899999999999999" customHeight="1" x14ac:dyDescent="0.25">
      <c r="A21" s="395">
        <v>6</v>
      </c>
      <c r="B21" s="391" t="s">
        <v>395</v>
      </c>
      <c r="C21" s="108" t="s">
        <v>56</v>
      </c>
      <c r="D21" s="380">
        <v>1</v>
      </c>
      <c r="E21" s="110"/>
      <c r="F21" s="110"/>
      <c r="G21" s="110"/>
      <c r="H21" s="110"/>
      <c r="I21" s="110"/>
      <c r="J21" s="110"/>
      <c r="K21" s="110">
        <f t="shared" si="0"/>
        <v>0</v>
      </c>
      <c r="L21" s="110">
        <f t="shared" si="1"/>
        <v>0</v>
      </c>
      <c r="M21" s="110">
        <f t="shared" si="2"/>
        <v>0</v>
      </c>
      <c r="N21" s="110">
        <f t="shared" si="3"/>
        <v>0</v>
      </c>
      <c r="O21" s="110">
        <f t="shared" si="4"/>
        <v>0</v>
      </c>
      <c r="T21" s="386"/>
      <c r="U21" s="386"/>
      <c r="V21" s="386"/>
    </row>
    <row r="22" spans="1:22" s="386" customFormat="1" x14ac:dyDescent="0.25">
      <c r="A22" s="363">
        <v>7</v>
      </c>
      <c r="B22" s="382" t="s">
        <v>396</v>
      </c>
      <c r="C22" s="362" t="s">
        <v>39</v>
      </c>
      <c r="D22" s="362">
        <v>400</v>
      </c>
      <c r="E22" s="110"/>
      <c r="F22" s="110"/>
      <c r="G22" s="110"/>
      <c r="H22" s="110"/>
      <c r="I22" s="110"/>
      <c r="J22" s="110"/>
      <c r="K22" s="110">
        <f t="shared" si="0"/>
        <v>0</v>
      </c>
      <c r="L22" s="110">
        <f t="shared" si="1"/>
        <v>0</v>
      </c>
      <c r="M22" s="110">
        <f t="shared" si="2"/>
        <v>0</v>
      </c>
      <c r="N22" s="110">
        <f t="shared" si="3"/>
        <v>0</v>
      </c>
      <c r="O22" s="110">
        <f t="shared" si="4"/>
        <v>0</v>
      </c>
    </row>
    <row r="23" spans="1:22" s="392" customFormat="1" x14ac:dyDescent="0.25">
      <c r="A23" s="363">
        <v>8</v>
      </c>
      <c r="B23" s="382" t="s">
        <v>397</v>
      </c>
      <c r="C23" s="362" t="s">
        <v>39</v>
      </c>
      <c r="D23" s="362">
        <v>24</v>
      </c>
      <c r="E23" s="110"/>
      <c r="F23" s="110"/>
      <c r="G23" s="110"/>
      <c r="H23" s="110"/>
      <c r="I23" s="110"/>
      <c r="J23" s="110"/>
      <c r="K23" s="110">
        <f t="shared" si="0"/>
        <v>0</v>
      </c>
      <c r="L23" s="110">
        <f t="shared" si="1"/>
        <v>0</v>
      </c>
      <c r="M23" s="110">
        <f t="shared" si="2"/>
        <v>0</v>
      </c>
      <c r="N23" s="110">
        <f t="shared" si="3"/>
        <v>0</v>
      </c>
      <c r="O23" s="110">
        <f t="shared" si="4"/>
        <v>0</v>
      </c>
      <c r="S23" s="393"/>
      <c r="T23" s="386"/>
      <c r="U23" s="386"/>
      <c r="V23" s="386"/>
    </row>
    <row r="24" spans="1:22" s="47" customFormat="1" x14ac:dyDescent="0.25">
      <c r="A24" s="107"/>
      <c r="B24" s="726" t="s">
        <v>284</v>
      </c>
      <c r="C24" s="727"/>
      <c r="D24" s="727"/>
      <c r="E24" s="727"/>
      <c r="F24" s="727"/>
      <c r="G24" s="727"/>
      <c r="H24" s="727"/>
      <c r="I24" s="727"/>
      <c r="J24" s="727"/>
      <c r="K24" s="110">
        <f>SUM(K16:K23)</f>
        <v>0</v>
      </c>
      <c r="L24" s="403">
        <f>SUM(L16:L23)</f>
        <v>0</v>
      </c>
      <c r="M24" s="403">
        <f>SUM(M16:M23)</f>
        <v>0</v>
      </c>
      <c r="N24" s="403">
        <f>SUM(N16:N23)</f>
        <v>0</v>
      </c>
      <c r="O24" s="403">
        <f>SUM(O16:O23)</f>
        <v>0</v>
      </c>
      <c r="T24" s="386"/>
      <c r="U24" s="386"/>
      <c r="V24" s="386"/>
    </row>
    <row r="25" spans="1:22" s="87" customFormat="1" ht="15" customHeight="1" x14ac:dyDescent="0.25">
      <c r="A25" s="116" t="s">
        <v>59</v>
      </c>
      <c r="B25" s="117" t="s">
        <v>197</v>
      </c>
      <c r="C25" s="116"/>
      <c r="D25" s="118"/>
      <c r="E25" s="119"/>
      <c r="F25" s="120"/>
      <c r="G25" s="120"/>
      <c r="H25" s="120"/>
      <c r="I25" s="120"/>
      <c r="J25" s="120"/>
      <c r="K25" s="121"/>
      <c r="L25" s="121"/>
      <c r="M25" s="121"/>
      <c r="N25" s="121"/>
      <c r="O25" s="121"/>
      <c r="T25" s="386"/>
      <c r="U25" s="386"/>
      <c r="V25" s="386"/>
    </row>
    <row r="26" spans="1:22" s="47" customFormat="1" ht="30" customHeight="1" x14ac:dyDescent="0.25">
      <c r="A26" s="107">
        <v>1</v>
      </c>
      <c r="B26" s="122" t="s">
        <v>198</v>
      </c>
      <c r="C26" s="123" t="s">
        <v>56</v>
      </c>
      <c r="D26" s="107">
        <v>8</v>
      </c>
      <c r="E26" s="110"/>
      <c r="F26" s="110"/>
      <c r="G26" s="115"/>
      <c r="H26" s="115"/>
      <c r="I26" s="114"/>
      <c r="J26" s="110"/>
      <c r="K26" s="110">
        <f>E26*D26</f>
        <v>0</v>
      </c>
      <c r="L26" s="403">
        <f>G26*D26</f>
        <v>0</v>
      </c>
      <c r="M26" s="403">
        <f>H26*D26</f>
        <v>0</v>
      </c>
      <c r="N26" s="403">
        <f>I26*D26</f>
        <v>0</v>
      </c>
      <c r="O26" s="403">
        <f>SUM(L26:N26)</f>
        <v>0</v>
      </c>
      <c r="T26" s="386"/>
      <c r="U26" s="386"/>
      <c r="V26" s="386"/>
    </row>
    <row r="27" spans="1:22" s="47" customFormat="1" x14ac:dyDescent="0.25">
      <c r="A27" s="125">
        <v>3</v>
      </c>
      <c r="B27" s="126" t="s">
        <v>406</v>
      </c>
      <c r="C27" s="127"/>
      <c r="D27" s="128"/>
      <c r="E27" s="129"/>
      <c r="F27" s="129"/>
      <c r="G27" s="130"/>
      <c r="H27" s="130"/>
      <c r="I27" s="130"/>
      <c r="J27" s="129"/>
      <c r="K27" s="129"/>
      <c r="L27" s="129"/>
      <c r="M27" s="129"/>
      <c r="N27" s="129"/>
      <c r="O27" s="129"/>
    </row>
    <row r="28" spans="1:22" s="85" customFormat="1" x14ac:dyDescent="0.25">
      <c r="A28" s="108">
        <v>1</v>
      </c>
      <c r="B28" s="124" t="s">
        <v>296</v>
      </c>
      <c r="C28" s="112" t="s">
        <v>199</v>
      </c>
      <c r="D28" s="356">
        <v>7600</v>
      </c>
      <c r="E28" s="110"/>
      <c r="F28" s="110"/>
      <c r="G28" s="110"/>
      <c r="H28" s="110"/>
      <c r="I28" s="110"/>
      <c r="J28" s="110"/>
      <c r="K28" s="110">
        <f>E28*D28</f>
        <v>0</v>
      </c>
      <c r="L28" s="403">
        <f>G28*D28</f>
        <v>0</v>
      </c>
      <c r="M28" s="403"/>
      <c r="N28" s="403">
        <f>I28*D28</f>
        <v>0</v>
      </c>
      <c r="O28" s="403">
        <f>SUM(L28:N28)</f>
        <v>0</v>
      </c>
    </row>
    <row r="29" spans="1:22" s="47" customFormat="1" ht="30" customHeight="1" x14ac:dyDescent="0.25">
      <c r="A29" s="398">
        <v>4</v>
      </c>
      <c r="B29" s="399" t="s">
        <v>401</v>
      </c>
      <c r="C29" s="400"/>
      <c r="D29" s="401"/>
      <c r="E29" s="208"/>
      <c r="F29" s="208"/>
      <c r="G29" s="402"/>
      <c r="H29" s="402"/>
      <c r="I29" s="402"/>
      <c r="J29" s="208"/>
      <c r="K29" s="208"/>
      <c r="L29" s="208"/>
      <c r="M29" s="208"/>
      <c r="N29" s="208"/>
      <c r="O29" s="208"/>
    </row>
    <row r="30" spans="1:22" s="47" customFormat="1" ht="30" customHeight="1" x14ac:dyDescent="0.25">
      <c r="A30" s="107">
        <v>1</v>
      </c>
      <c r="B30" s="124" t="s">
        <v>402</v>
      </c>
      <c r="C30" s="112" t="s">
        <v>199</v>
      </c>
      <c r="D30" s="396">
        <v>75</v>
      </c>
      <c r="E30" s="110"/>
      <c r="F30" s="110"/>
      <c r="G30" s="110"/>
      <c r="H30" s="110"/>
      <c r="I30" s="110"/>
      <c r="J30" s="110"/>
      <c r="K30" s="110">
        <f>E30*D30</f>
        <v>0</v>
      </c>
      <c r="L30" s="110">
        <f>G30*D30</f>
        <v>0</v>
      </c>
      <c r="M30" s="110">
        <f>H30*D30</f>
        <v>0</v>
      </c>
      <c r="N30" s="110">
        <f>I30*D30</f>
        <v>0</v>
      </c>
      <c r="O30" s="110">
        <f>SUM(L30:N30)</f>
        <v>0</v>
      </c>
    </row>
    <row r="31" spans="1:22" s="47" customFormat="1" ht="14.25" x14ac:dyDescent="0.25">
      <c r="A31" s="107">
        <v>2</v>
      </c>
      <c r="B31" s="397" t="s">
        <v>403</v>
      </c>
      <c r="C31" s="112" t="s">
        <v>404</v>
      </c>
      <c r="D31" s="396">
        <v>450</v>
      </c>
      <c r="E31" s="110"/>
      <c r="F31" s="110"/>
      <c r="G31" s="110"/>
      <c r="H31" s="110"/>
      <c r="I31" s="110"/>
      <c r="J31" s="110"/>
      <c r="K31" s="110">
        <f>E31*D31</f>
        <v>0</v>
      </c>
      <c r="L31" s="110">
        <f>G31*D31</f>
        <v>0</v>
      </c>
      <c r="M31" s="110"/>
      <c r="N31" s="110">
        <f>I31*D31</f>
        <v>0</v>
      </c>
      <c r="O31" s="110">
        <f>SUM(L31:N31)</f>
        <v>0</v>
      </c>
    </row>
    <row r="32" spans="1:22" s="47" customFormat="1" ht="14.25" x14ac:dyDescent="0.25">
      <c r="A32" s="107">
        <v>3</v>
      </c>
      <c r="B32" s="124" t="s">
        <v>405</v>
      </c>
      <c r="C32" s="112" t="s">
        <v>199</v>
      </c>
      <c r="D32" s="396">
        <v>20</v>
      </c>
      <c r="E32" s="110"/>
      <c r="F32" s="110"/>
      <c r="G32" s="110"/>
      <c r="H32" s="110"/>
      <c r="I32" s="110"/>
      <c r="J32" s="110"/>
      <c r="K32" s="110">
        <f>E32*D32</f>
        <v>0</v>
      </c>
      <c r="L32" s="110">
        <f>G32*D32</f>
        <v>0</v>
      </c>
      <c r="M32" s="110">
        <f>H32*D32</f>
        <v>0</v>
      </c>
      <c r="N32" s="110">
        <f>I32*D32</f>
        <v>0</v>
      </c>
      <c r="O32" s="110">
        <f>SUM(L32:N32)</f>
        <v>0</v>
      </c>
    </row>
    <row r="33" spans="1:19" s="47" customFormat="1" x14ac:dyDescent="0.25">
      <c r="A33" s="107"/>
      <c r="B33" s="726" t="s">
        <v>284</v>
      </c>
      <c r="C33" s="727"/>
      <c r="D33" s="727"/>
      <c r="E33" s="727"/>
      <c r="F33" s="727"/>
      <c r="G33" s="727"/>
      <c r="H33" s="727"/>
      <c r="I33" s="727"/>
      <c r="J33" s="727"/>
      <c r="K33" s="110">
        <f>SUM(K30:K32)</f>
        <v>0</v>
      </c>
      <c r="L33" s="403">
        <f>SUM(L30:L32)</f>
        <v>0</v>
      </c>
      <c r="M33" s="403">
        <f>SUM(M30:M32)</f>
        <v>0</v>
      </c>
      <c r="N33" s="403">
        <f>SUM(N30:N32)</f>
        <v>0</v>
      </c>
      <c r="O33" s="403">
        <f>SUM(O30:O32)</f>
        <v>0</v>
      </c>
    </row>
    <row r="34" spans="1:19" x14ac:dyDescent="0.25">
      <c r="A34" s="104">
        <v>5</v>
      </c>
      <c r="B34" s="104" t="s">
        <v>84</v>
      </c>
      <c r="C34" s="105"/>
      <c r="D34" s="105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</row>
    <row r="35" spans="1:19" s="85" customFormat="1" x14ac:dyDescent="0.25">
      <c r="A35" s="108">
        <v>1</v>
      </c>
      <c r="B35" s="124" t="s">
        <v>421</v>
      </c>
      <c r="C35" s="112" t="s">
        <v>199</v>
      </c>
      <c r="D35" s="396">
        <v>0</v>
      </c>
      <c r="E35" s="110"/>
      <c r="F35" s="110"/>
      <c r="G35" s="110"/>
      <c r="H35" s="110"/>
      <c r="I35" s="110"/>
      <c r="J35" s="110"/>
      <c r="K35" s="110">
        <f>E35*D35</f>
        <v>0</v>
      </c>
      <c r="L35" s="403">
        <f>G35*D35</f>
        <v>0</v>
      </c>
      <c r="M35" s="403">
        <f>H35*D35</f>
        <v>0</v>
      </c>
      <c r="N35" s="403">
        <f>I35*D35</f>
        <v>0</v>
      </c>
      <c r="O35" s="403">
        <f>SUM(L35:N35)</f>
        <v>0</v>
      </c>
    </row>
    <row r="36" spans="1:19" s="85" customFormat="1" x14ac:dyDescent="0.25">
      <c r="A36" s="108"/>
      <c r="B36" s="124"/>
      <c r="C36" s="112"/>
      <c r="D36" s="396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</row>
    <row r="37" spans="1:19" s="87" customFormat="1" x14ac:dyDescent="0.25">
      <c r="A37" s="722" t="s">
        <v>16</v>
      </c>
      <c r="B37" s="723"/>
      <c r="C37" s="723"/>
      <c r="D37" s="723"/>
      <c r="E37" s="723"/>
      <c r="F37" s="723"/>
      <c r="G37" s="723"/>
      <c r="H37" s="723"/>
      <c r="I37" s="723"/>
      <c r="J37" s="724"/>
      <c r="K37" s="134">
        <f>SUM(K24,K26,K28,K33,K35,)</f>
        <v>0</v>
      </c>
      <c r="L37" s="135">
        <f>SUM(L24,L26,L28,L33,L35,)</f>
        <v>0</v>
      </c>
      <c r="M37" s="135">
        <f>SUM(M24,M26,M28,M33,M35,)</f>
        <v>0</v>
      </c>
      <c r="N37" s="135">
        <f>SUM(N24,N26,N28,N33,N35,)</f>
        <v>0</v>
      </c>
      <c r="O37" s="136">
        <f>SUM(O24,O26,O28,O33,O35,)</f>
        <v>0</v>
      </c>
      <c r="S37" s="88"/>
    </row>
    <row r="38" spans="1:19" s="1" customFormat="1" ht="14.25" x14ac:dyDescent="0.2">
      <c r="A38" s="132"/>
      <c r="B38" s="137"/>
      <c r="D38" s="113"/>
      <c r="E38" s="110"/>
      <c r="F38" s="728" t="s">
        <v>202</v>
      </c>
      <c r="G38" s="729"/>
      <c r="H38" s="729"/>
      <c r="I38" s="730"/>
      <c r="J38" s="138"/>
      <c r="K38" s="110"/>
      <c r="L38" s="110"/>
      <c r="M38" s="110">
        <f>M37*J38</f>
        <v>0</v>
      </c>
      <c r="N38" s="110"/>
      <c r="O38" s="115">
        <f>SUM(L38:N38)</f>
        <v>0</v>
      </c>
    </row>
    <row r="39" spans="1:19" s="51" customFormat="1" ht="15" customHeight="1" thickBot="1" x14ac:dyDescent="0.3">
      <c r="A39" s="615" t="s">
        <v>390</v>
      </c>
      <c r="B39" s="616"/>
      <c r="C39" s="616"/>
      <c r="D39" s="616"/>
      <c r="E39" s="616"/>
      <c r="F39" s="616"/>
      <c r="G39" s="616"/>
      <c r="H39" s="616"/>
      <c r="I39" s="616"/>
      <c r="J39" s="617"/>
      <c r="K39" s="208">
        <f>SUM(K37:K38)</f>
        <v>0</v>
      </c>
      <c r="L39" s="209">
        <f>SUM(L37)</f>
        <v>0</v>
      </c>
      <c r="M39" s="209">
        <f>SUM(M37:M38)</f>
        <v>0</v>
      </c>
      <c r="N39" s="209">
        <f>SUM(N37:N38)</f>
        <v>0</v>
      </c>
      <c r="O39" s="212">
        <f>SUM(O37:O38)</f>
        <v>0</v>
      </c>
      <c r="S39" s="58">
        <f>SUM(L39:N39)</f>
        <v>0</v>
      </c>
    </row>
    <row r="41" spans="1:19" s="1" customFormat="1" x14ac:dyDescent="0.25">
      <c r="B41" s="247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1:19" s="1" customFormat="1" x14ac:dyDescent="0.25">
      <c r="B42" s="247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9" s="1" customFormat="1" x14ac:dyDescent="0.25">
      <c r="B43" s="248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1:19" s="1" customFormat="1" x14ac:dyDescent="0.25">
      <c r="B44" s="247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1:19" s="1" customFormat="1" x14ac:dyDescent="0.25">
      <c r="B45" s="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9" s="1" customFormat="1" x14ac:dyDescent="0.25">
      <c r="B46" s="44"/>
      <c r="C46" s="44"/>
      <c r="D46" s="44"/>
      <c r="E46" s="44"/>
      <c r="F46" s="44"/>
      <c r="G46" s="44"/>
      <c r="H46" s="89"/>
      <c r="I46" s="44"/>
      <c r="J46" s="44"/>
      <c r="K46" s="44"/>
      <c r="L46" s="44"/>
    </row>
  </sheetData>
  <sheetProtection selectLockedCells="1" selectUnlockedCells="1"/>
  <mergeCells count="18">
    <mergeCell ref="L7:M7"/>
    <mergeCell ref="A10:O10"/>
    <mergeCell ref="A2:O2"/>
    <mergeCell ref="A3:O3"/>
    <mergeCell ref="A4:O4"/>
    <mergeCell ref="A9:O9"/>
    <mergeCell ref="A7:K7"/>
    <mergeCell ref="A37:J37"/>
    <mergeCell ref="A39:J39"/>
    <mergeCell ref="K11:N11"/>
    <mergeCell ref="B33:J33"/>
    <mergeCell ref="F38:I38"/>
    <mergeCell ref="A11:A12"/>
    <mergeCell ref="B11:B12"/>
    <mergeCell ref="C11:C12"/>
    <mergeCell ref="D11:D12"/>
    <mergeCell ref="E11:J11"/>
    <mergeCell ref="B24:J24"/>
  </mergeCells>
  <phoneticPr fontId="24" type="noConversion"/>
  <pageMargins left="0.70866141732283472" right="0.70866141732283472" top="0.74803149606299213" bottom="0.74803149606299213" header="0.51181102362204722" footer="0.51181102362204722"/>
  <pageSetup paperSize="9" scale="79" firstPageNumber="0" orientation="landscape" horizontalDpi="300" verticalDpi="300"/>
  <headerFooter alignWithMargins="0"/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apa1"/>
  <dimension ref="A1:O36"/>
  <sheetViews>
    <sheetView zoomScale="130" zoomScaleNormal="130" workbookViewId="0">
      <selection activeCell="D31" sqref="D31"/>
    </sheetView>
  </sheetViews>
  <sheetFormatPr defaultColWidth="8.85546875" defaultRowHeight="14.25" x14ac:dyDescent="0.2"/>
  <cols>
    <col min="1" max="1" width="6.140625" style="1" customWidth="1"/>
    <col min="2" max="2" width="11.42578125" style="2" customWidth="1"/>
    <col min="3" max="3" width="49.42578125" style="1" customWidth="1"/>
    <col min="4" max="4" width="16.42578125" style="2" customWidth="1"/>
    <col min="5" max="5" width="14" style="1" customWidth="1"/>
    <col min="6" max="6" width="13" style="1" customWidth="1"/>
    <col min="7" max="7" width="11.42578125" style="1" customWidth="1"/>
    <col min="8" max="8" width="14.5703125" style="1" customWidth="1"/>
    <col min="9" max="11" width="8.85546875" style="1"/>
    <col min="12" max="12" width="11.7109375" style="1" customWidth="1"/>
    <col min="13" max="13" width="8.85546875" style="1"/>
    <col min="14" max="14" width="11.28515625" style="1" bestFit="1" customWidth="1"/>
    <col min="15" max="226" width="8.85546875" style="1"/>
    <col min="227" max="227" width="6.140625" style="1" customWidth="1"/>
    <col min="228" max="228" width="13.7109375" style="1" customWidth="1"/>
    <col min="229" max="229" width="11.42578125" style="1" customWidth="1"/>
    <col min="230" max="230" width="35.42578125" style="1" customWidth="1"/>
    <col min="231" max="231" width="15.42578125" style="1" customWidth="1"/>
    <col min="232" max="232" width="11.7109375" style="1" customWidth="1"/>
    <col min="233" max="233" width="13.28515625" style="1" customWidth="1"/>
    <col min="234" max="234" width="12.28515625" style="1" customWidth="1"/>
    <col min="235" max="235" width="12.42578125" style="1" customWidth="1"/>
    <col min="236" max="16384" width="8.85546875" style="1"/>
  </cols>
  <sheetData>
    <row r="1" spans="1:15" s="3" customFormat="1" ht="15" x14ac:dyDescent="0.2">
      <c r="A1" s="600" t="s">
        <v>416</v>
      </c>
      <c r="B1" s="601"/>
      <c r="C1" s="601"/>
      <c r="D1" s="601"/>
      <c r="E1" s="601"/>
      <c r="F1" s="601"/>
      <c r="G1" s="601"/>
      <c r="H1" s="601"/>
      <c r="I1" s="250"/>
      <c r="J1" s="250"/>
      <c r="K1" s="250"/>
      <c r="L1" s="250"/>
      <c r="M1" s="250"/>
      <c r="N1" s="250"/>
      <c r="O1" s="250"/>
    </row>
    <row r="2" spans="1:15" s="3" customFormat="1" ht="15" x14ac:dyDescent="0.2">
      <c r="A2" s="600" t="s">
        <v>417</v>
      </c>
      <c r="B2" s="601"/>
      <c r="C2" s="601"/>
      <c r="D2" s="601"/>
      <c r="E2" s="601"/>
      <c r="F2" s="601"/>
      <c r="G2" s="601"/>
      <c r="H2" s="601"/>
      <c r="I2" s="354"/>
      <c r="J2" s="354"/>
      <c r="K2" s="354"/>
      <c r="L2" s="354"/>
      <c r="M2" s="354"/>
      <c r="N2" s="354"/>
      <c r="O2" s="354"/>
    </row>
    <row r="3" spans="1:15" s="3" customFormat="1" ht="15" customHeight="1" x14ac:dyDescent="0.2">
      <c r="A3" s="600" t="s">
        <v>418</v>
      </c>
      <c r="B3" s="600"/>
      <c r="C3" s="600"/>
      <c r="D3" s="600"/>
      <c r="E3" s="600"/>
      <c r="F3" s="600"/>
      <c r="G3" s="600"/>
      <c r="H3" s="600"/>
      <c r="I3" s="241"/>
      <c r="J3" s="241"/>
      <c r="K3" s="241"/>
      <c r="L3" s="241"/>
      <c r="M3" s="241"/>
      <c r="N3" s="241"/>
      <c r="O3" s="241"/>
    </row>
    <row r="4" spans="1:15" s="3" customFormat="1" ht="15" x14ac:dyDescent="0.25">
      <c r="A4" s="244" t="s">
        <v>419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1:15" s="3" customFormat="1" ht="15" x14ac:dyDescent="0.25">
      <c r="A5" s="4"/>
    </row>
    <row r="6" spans="1:15" s="3" customFormat="1" ht="15" x14ac:dyDescent="0.25">
      <c r="D6" s="5" t="s">
        <v>288</v>
      </c>
    </row>
    <row r="7" spans="1:15" s="3" customFormat="1" ht="15" thickBot="1" x14ac:dyDescent="0.25"/>
    <row r="8" spans="1:15" ht="12.75" customHeight="1" thickBot="1" x14ac:dyDescent="0.25">
      <c r="A8" s="602" t="s">
        <v>0</v>
      </c>
      <c r="B8" s="602" t="s">
        <v>251</v>
      </c>
      <c r="C8" s="603" t="s">
        <v>1</v>
      </c>
      <c r="D8" s="604" t="s">
        <v>2</v>
      </c>
      <c r="E8" s="605" t="s">
        <v>3</v>
      </c>
      <c r="F8" s="605"/>
      <c r="G8" s="605"/>
      <c r="H8" s="606" t="s">
        <v>4</v>
      </c>
    </row>
    <row r="9" spans="1:15" s="11" customFormat="1" ht="29.25" thickBot="1" x14ac:dyDescent="0.3">
      <c r="A9" s="602"/>
      <c r="B9" s="602"/>
      <c r="C9" s="603"/>
      <c r="D9" s="604"/>
      <c r="E9" s="7" t="s">
        <v>5</v>
      </c>
      <c r="F9" s="8" t="s">
        <v>6</v>
      </c>
      <c r="G9" s="9" t="s">
        <v>7</v>
      </c>
      <c r="H9" s="606"/>
      <c r="I9" s="10"/>
    </row>
    <row r="10" spans="1:15" s="11" customFormat="1" ht="15" x14ac:dyDescent="0.25">
      <c r="A10" s="156"/>
      <c r="B10" s="157"/>
      <c r="C10" s="172" t="s">
        <v>298</v>
      </c>
      <c r="D10" s="158"/>
      <c r="E10" s="159"/>
      <c r="F10" s="160"/>
      <c r="G10" s="161"/>
      <c r="H10" s="158"/>
    </row>
    <row r="11" spans="1:15" s="11" customFormat="1" x14ac:dyDescent="0.25">
      <c r="A11" s="12">
        <v>1</v>
      </c>
      <c r="B11" s="13" t="s">
        <v>252</v>
      </c>
      <c r="C11" s="155" t="s">
        <v>268</v>
      </c>
      <c r="D11" s="154">
        <f>'1.GP'!O30</f>
        <v>0</v>
      </c>
      <c r="E11" s="153">
        <f>'1.GP'!L30</f>
        <v>0</v>
      </c>
      <c r="F11" s="153">
        <f>'1.GP'!M30</f>
        <v>0</v>
      </c>
      <c r="G11" s="153">
        <f>'1.GP'!N30</f>
        <v>0</v>
      </c>
      <c r="H11" s="154">
        <f>'1.GP'!K30</f>
        <v>0</v>
      </c>
    </row>
    <row r="12" spans="1:15" ht="14.1" customHeight="1" x14ac:dyDescent="0.2">
      <c r="A12" s="162"/>
      <c r="B12" s="163"/>
      <c r="C12" s="173" t="s">
        <v>8</v>
      </c>
      <c r="D12" s="164"/>
      <c r="E12" s="165"/>
      <c r="F12" s="166"/>
      <c r="G12" s="167"/>
      <c r="H12" s="168"/>
      <c r="L12" s="16"/>
    </row>
    <row r="13" spans="1:15" x14ac:dyDescent="0.2">
      <c r="A13" s="14">
        <v>2</v>
      </c>
      <c r="B13" s="13" t="s">
        <v>267</v>
      </c>
      <c r="C13" s="19" t="s">
        <v>9</v>
      </c>
      <c r="D13" s="15">
        <f t="shared" ref="D13:D18" si="0">SUM(E13:G13)</f>
        <v>0</v>
      </c>
      <c r="E13" s="20">
        <f>'2.GAT'!L137</f>
        <v>0</v>
      </c>
      <c r="F13" s="21">
        <f>'2.GAT'!M137</f>
        <v>0</v>
      </c>
      <c r="G13" s="22">
        <f>'2.GAT'!N137</f>
        <v>0</v>
      </c>
      <c r="H13" s="15">
        <f>'2.GAT'!K137</f>
        <v>0</v>
      </c>
      <c r="L13" s="23"/>
    </row>
    <row r="14" spans="1:15" x14ac:dyDescent="0.2">
      <c r="A14" s="14">
        <v>3</v>
      </c>
      <c r="B14" s="13" t="s">
        <v>269</v>
      </c>
      <c r="C14" s="19" t="s">
        <v>10</v>
      </c>
      <c r="D14" s="15">
        <f t="shared" si="0"/>
        <v>0</v>
      </c>
      <c r="E14" s="17">
        <f>'3.BK'!L29</f>
        <v>0</v>
      </c>
      <c r="F14" s="17">
        <f>'3.BK'!M29</f>
        <v>0</v>
      </c>
      <c r="G14" s="17">
        <f>'3.BK'!N29</f>
        <v>0</v>
      </c>
      <c r="H14" s="18">
        <f>'3.BK'!K29</f>
        <v>0</v>
      </c>
      <c r="L14" s="16"/>
    </row>
    <row r="15" spans="1:15" x14ac:dyDescent="0.2">
      <c r="A15" s="14">
        <v>4</v>
      </c>
      <c r="B15" s="13" t="s">
        <v>270</v>
      </c>
      <c r="C15" s="19" t="s">
        <v>278</v>
      </c>
      <c r="D15" s="15">
        <f t="shared" si="0"/>
        <v>0</v>
      </c>
      <c r="E15" s="20">
        <f>'4.EL'!L84</f>
        <v>0</v>
      </c>
      <c r="F15" s="20">
        <f>'4.EL'!M84</f>
        <v>0</v>
      </c>
      <c r="G15" s="20">
        <f>'4.EL'!N84</f>
        <v>0</v>
      </c>
      <c r="H15" s="15">
        <f>'4.EL'!K84</f>
        <v>0</v>
      </c>
      <c r="L15" s="23"/>
    </row>
    <row r="16" spans="1:15" x14ac:dyDescent="0.2">
      <c r="A16" s="14">
        <v>5</v>
      </c>
      <c r="B16" s="13" t="s">
        <v>271</v>
      </c>
      <c r="C16" s="19" t="s">
        <v>480</v>
      </c>
      <c r="D16" s="15">
        <f t="shared" si="0"/>
        <v>0</v>
      </c>
      <c r="E16" s="20">
        <f>'5.VAS'!L84</f>
        <v>0</v>
      </c>
      <c r="F16" s="20">
        <f>'5.VAS'!M84</f>
        <v>0</v>
      </c>
      <c r="G16" s="20">
        <f>'5.VAS'!N84</f>
        <v>0</v>
      </c>
      <c r="H16" s="15">
        <f>'5.VAS'!K84</f>
        <v>0</v>
      </c>
      <c r="L16" s="23"/>
    </row>
    <row r="17" spans="1:14" x14ac:dyDescent="0.2">
      <c r="A17" s="14">
        <v>6</v>
      </c>
      <c r="B17" s="13" t="s">
        <v>272</v>
      </c>
      <c r="C17" s="19" t="s">
        <v>11</v>
      </c>
      <c r="D17" s="15">
        <f t="shared" si="0"/>
        <v>0</v>
      </c>
      <c r="E17" s="20">
        <f>'6.TSa'!L48</f>
        <v>0</v>
      </c>
      <c r="F17" s="20">
        <f>'6.TSa'!M48</f>
        <v>0</v>
      </c>
      <c r="G17" s="20">
        <f>'6.TSa'!N48</f>
        <v>0</v>
      </c>
      <c r="H17" s="15">
        <f>'6.TSa'!K48</f>
        <v>0</v>
      </c>
      <c r="L17" s="23"/>
    </row>
    <row r="18" spans="1:14" x14ac:dyDescent="0.2">
      <c r="A18" s="14">
        <v>7</v>
      </c>
      <c r="B18" s="13" t="s">
        <v>273</v>
      </c>
      <c r="C18" s="19" t="s">
        <v>300</v>
      </c>
      <c r="D18" s="15">
        <f t="shared" si="0"/>
        <v>0</v>
      </c>
      <c r="E18" s="20">
        <f>'7.ELKA'!L33</f>
        <v>0</v>
      </c>
      <c r="F18" s="20">
        <f>'7.ELKA'!M33</f>
        <v>0</v>
      </c>
      <c r="G18" s="20">
        <f>'7.ELKA'!N33</f>
        <v>0</v>
      </c>
      <c r="H18" s="15">
        <f>'7.ELKA'!K33</f>
        <v>0</v>
      </c>
      <c r="L18" s="23"/>
    </row>
    <row r="19" spans="1:14" ht="15" x14ac:dyDescent="0.2">
      <c r="A19" s="162"/>
      <c r="B19" s="157"/>
      <c r="C19" s="173" t="s">
        <v>12</v>
      </c>
      <c r="D19" s="164"/>
      <c r="E19" s="169"/>
      <c r="F19" s="170"/>
      <c r="G19" s="171"/>
      <c r="H19" s="164"/>
      <c r="L19" s="23"/>
    </row>
    <row r="20" spans="1:14" x14ac:dyDescent="0.2">
      <c r="A20" s="14">
        <v>8</v>
      </c>
      <c r="B20" s="13" t="s">
        <v>274</v>
      </c>
      <c r="C20" s="19" t="s">
        <v>13</v>
      </c>
      <c r="D20" s="15">
        <f>SUM(E20:G20)</f>
        <v>0</v>
      </c>
      <c r="E20" s="20">
        <f>'9.DOP'!L39</f>
        <v>0</v>
      </c>
      <c r="F20" s="20">
        <f>'9.DOP'!M39</f>
        <v>0</v>
      </c>
      <c r="G20" s="20">
        <f>'9.DOP'!N39</f>
        <v>0</v>
      </c>
      <c r="H20" s="15">
        <f>'9.DOP'!K39</f>
        <v>0</v>
      </c>
      <c r="L20" s="23"/>
    </row>
    <row r="21" spans="1:14" s="29" customFormat="1" x14ac:dyDescent="0.2">
      <c r="A21" s="13">
        <v>9</v>
      </c>
      <c r="B21" s="24"/>
      <c r="C21" s="98" t="s">
        <v>14</v>
      </c>
      <c r="D21" s="15"/>
      <c r="E21" s="25"/>
      <c r="F21" s="26"/>
      <c r="G21" s="27"/>
      <c r="H21" s="28"/>
    </row>
    <row r="22" spans="1:14" s="29" customFormat="1" x14ac:dyDescent="0.2">
      <c r="A22" s="13">
        <v>10</v>
      </c>
      <c r="B22" s="24"/>
      <c r="C22" s="98" t="s">
        <v>15</v>
      </c>
      <c r="D22" s="15"/>
      <c r="E22" s="25"/>
      <c r="F22" s="26"/>
      <c r="G22" s="27"/>
      <c r="H22" s="28"/>
    </row>
    <row r="23" spans="1:14" s="29" customFormat="1" ht="14.1" customHeight="1" x14ac:dyDescent="0.2">
      <c r="A23" s="13">
        <v>11</v>
      </c>
      <c r="B23" s="24"/>
      <c r="C23" s="98" t="s">
        <v>479</v>
      </c>
      <c r="D23" s="15">
        <v>0</v>
      </c>
      <c r="E23" s="25"/>
      <c r="F23" s="26"/>
      <c r="G23" s="27"/>
      <c r="H23" s="28"/>
      <c r="L23" s="30"/>
    </row>
    <row r="24" spans="1:14" ht="15.75" thickBot="1" x14ac:dyDescent="0.3">
      <c r="A24" s="12"/>
      <c r="B24" s="213"/>
      <c r="C24" s="214" t="s">
        <v>16</v>
      </c>
      <c r="D24" s="215">
        <f>SUM(D11,D13:D18,D20:D23,)</f>
        <v>0</v>
      </c>
      <c r="E24" s="31">
        <f>SUM(E11:E20)</f>
        <v>0</v>
      </c>
      <c r="F24" s="31">
        <f>SUM(F11:F20)</f>
        <v>0</v>
      </c>
      <c r="G24" s="31">
        <f>SUM(G11:G20)</f>
        <v>0</v>
      </c>
      <c r="H24" s="32">
        <f>SUM(H11:H21)</f>
        <v>0</v>
      </c>
      <c r="L24" s="23"/>
      <c r="N24" s="407"/>
    </row>
    <row r="25" spans="1:14" x14ac:dyDescent="0.2">
      <c r="A25" s="207"/>
      <c r="B25" s="216"/>
      <c r="C25" s="217" t="s">
        <v>481</v>
      </c>
      <c r="D25" s="180">
        <f>D24*0.025</f>
        <v>0</v>
      </c>
      <c r="E25" s="404"/>
      <c r="F25" s="404"/>
      <c r="G25" s="404"/>
      <c r="H25" s="140"/>
      <c r="L25" s="23"/>
      <c r="N25" s="408"/>
    </row>
    <row r="26" spans="1:14" x14ac:dyDescent="0.2">
      <c r="A26" s="218"/>
      <c r="B26" s="219"/>
      <c r="C26" s="220" t="s">
        <v>17</v>
      </c>
      <c r="D26" s="180">
        <v>0</v>
      </c>
      <c r="E26" s="23"/>
      <c r="F26" s="23"/>
      <c r="G26" s="23"/>
    </row>
    <row r="27" spans="1:14" x14ac:dyDescent="0.2">
      <c r="A27" s="218"/>
      <c r="B27" s="219"/>
      <c r="C27" s="220" t="s">
        <v>482</v>
      </c>
      <c r="D27" s="180">
        <f>D24*0.07</f>
        <v>0</v>
      </c>
      <c r="E27" s="23"/>
      <c r="F27" s="23"/>
      <c r="G27" s="23"/>
      <c r="H27" s="142"/>
    </row>
    <row r="28" spans="1:14" s="6" customFormat="1" ht="15" x14ac:dyDescent="0.2">
      <c r="A28" s="221"/>
      <c r="B28" s="222"/>
      <c r="C28" s="334" t="s">
        <v>18</v>
      </c>
      <c r="D28" s="223">
        <f>SUM(D24:D27)</f>
        <v>0</v>
      </c>
      <c r="E28" s="1"/>
      <c r="F28" s="1"/>
      <c r="G28" s="1"/>
      <c r="H28" s="1"/>
      <c r="J28" s="141"/>
    </row>
    <row r="29" spans="1:14" ht="15" x14ac:dyDescent="0.2">
      <c r="A29" s="33"/>
      <c r="B29" s="34"/>
      <c r="C29" s="35"/>
      <c r="D29" s="36"/>
      <c r="E29" s="6"/>
      <c r="F29" s="6"/>
      <c r="G29" s="6"/>
      <c r="H29" s="6"/>
    </row>
    <row r="30" spans="1:14" ht="15" x14ac:dyDescent="0.25">
      <c r="B30" s="37"/>
      <c r="C30" s="332"/>
      <c r="D30" s="37"/>
      <c r="E30" s="37"/>
      <c r="F30" s="37"/>
      <c r="G30" s="37"/>
      <c r="H30" s="37"/>
      <c r="I30" s="37"/>
      <c r="J30" s="37"/>
      <c r="K30" s="37"/>
    </row>
    <row r="31" spans="1:14" ht="15" x14ac:dyDescent="0.25">
      <c r="B31" s="37"/>
      <c r="C31" s="332"/>
      <c r="D31" s="37"/>
      <c r="E31" s="37"/>
      <c r="F31" s="37"/>
      <c r="G31" s="37"/>
      <c r="H31" s="37"/>
      <c r="I31" s="37"/>
      <c r="J31" s="37"/>
      <c r="K31" s="37"/>
    </row>
    <row r="32" spans="1:14" ht="15" x14ac:dyDescent="0.25">
      <c r="B32" s="37"/>
      <c r="C32" s="333"/>
      <c r="D32" s="37"/>
      <c r="E32" s="37"/>
      <c r="F32" s="37"/>
      <c r="G32" s="37"/>
      <c r="H32" s="37"/>
      <c r="I32" s="37"/>
      <c r="J32" s="37"/>
      <c r="K32" s="37"/>
    </row>
    <row r="33" spans="2:11" ht="15" x14ac:dyDescent="0.25">
      <c r="B33" s="37"/>
      <c r="C33" s="332"/>
      <c r="D33" s="37"/>
      <c r="E33" s="37"/>
      <c r="F33" s="37"/>
      <c r="G33" s="37"/>
      <c r="H33" s="37"/>
      <c r="I33" s="37"/>
      <c r="J33" s="37"/>
      <c r="K33" s="37"/>
    </row>
    <row r="34" spans="2:11" x14ac:dyDescent="0.2">
      <c r="B34" s="37"/>
      <c r="C34" s="61"/>
      <c r="D34" s="37"/>
      <c r="E34" s="37"/>
      <c r="F34" s="37"/>
      <c r="G34" s="37"/>
      <c r="H34" s="37"/>
      <c r="I34" s="37"/>
      <c r="J34" s="37"/>
      <c r="K34" s="37"/>
    </row>
    <row r="35" spans="2:11" ht="15" x14ac:dyDescent="0.25">
      <c r="B35" s="37"/>
      <c r="C35" s="332"/>
      <c r="D35" s="37"/>
      <c r="E35" s="37"/>
      <c r="F35" s="37"/>
      <c r="G35" s="37"/>
      <c r="H35" s="37"/>
      <c r="I35" s="37"/>
      <c r="J35" s="37"/>
      <c r="K35" s="37"/>
    </row>
    <row r="36" spans="2:11" ht="15" x14ac:dyDescent="0.25">
      <c r="C36" s="332"/>
    </row>
  </sheetData>
  <sheetProtection selectLockedCells="1" selectUnlockedCells="1"/>
  <mergeCells count="9">
    <mergeCell ref="A1:H1"/>
    <mergeCell ref="A2:H2"/>
    <mergeCell ref="A3:H3"/>
    <mergeCell ref="A8:A9"/>
    <mergeCell ref="B8:B9"/>
    <mergeCell ref="C8:C9"/>
    <mergeCell ref="D8:D9"/>
    <mergeCell ref="E8:G8"/>
    <mergeCell ref="H8:H9"/>
  </mergeCells>
  <pageMargins left="0.70866141732283472" right="0.70866141732283472" top="0.74803149606299213" bottom="0.74803149606299213" header="0.51181102362204722" footer="0.51181102362204722"/>
  <pageSetup paperSize="9" scale="78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apa2">
    <tabColor rgb="FF00B0F0"/>
    <pageSetUpPr fitToPage="1"/>
  </sheetPr>
  <dimension ref="A1:T38"/>
  <sheetViews>
    <sheetView zoomScale="85" zoomScaleNormal="85" zoomScalePageLayoutView="85" workbookViewId="0">
      <selection activeCell="B31" sqref="B31:B39"/>
    </sheetView>
  </sheetViews>
  <sheetFormatPr defaultColWidth="8.85546875" defaultRowHeight="15" x14ac:dyDescent="0.25"/>
  <cols>
    <col min="1" max="1" width="5" style="38" customWidth="1"/>
    <col min="2" max="2" width="44.140625" style="39" customWidth="1"/>
    <col min="3" max="3" width="7" style="39" customWidth="1"/>
    <col min="4" max="4" width="5.85546875" style="39" customWidth="1"/>
    <col min="5" max="6" width="6.42578125" style="39" customWidth="1"/>
    <col min="7" max="7" width="7.42578125" style="39" customWidth="1"/>
    <col min="8" max="11" width="7.7109375" style="39" customWidth="1"/>
    <col min="12" max="12" width="9.7109375" style="39" customWidth="1"/>
    <col min="13" max="14" width="9.140625" style="39" customWidth="1"/>
    <col min="15" max="15" width="9.42578125" style="39" customWidth="1"/>
    <col min="16" max="16384" width="8.85546875" style="39"/>
  </cols>
  <sheetData>
    <row r="1" spans="1:16" x14ac:dyDescent="0.25">
      <c r="P1" s="249"/>
    </row>
    <row r="2" spans="1:16" s="3" customFormat="1" ht="15" customHeight="1" x14ac:dyDescent="0.2">
      <c r="A2" s="600" t="s">
        <v>416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</row>
    <row r="3" spans="1:16" s="3" customFormat="1" ht="15" customHeight="1" x14ac:dyDescent="0.2">
      <c r="A3" s="600" t="s">
        <v>417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</row>
    <row r="4" spans="1:16" s="3" customFormat="1" ht="15" customHeight="1" x14ac:dyDescent="0.2">
      <c r="A4" s="600" t="s">
        <v>418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00"/>
      <c r="O4" s="600"/>
    </row>
    <row r="5" spans="1:16" s="3" customFormat="1" ht="15" customHeight="1" x14ac:dyDescent="0.25">
      <c r="A5" s="244" t="s">
        <v>419</v>
      </c>
      <c r="B5" s="244"/>
      <c r="C5" s="244"/>
      <c r="D5" s="244"/>
      <c r="E5" s="244"/>
      <c r="F5" s="244"/>
      <c r="G5" s="244"/>
      <c r="H5" s="244"/>
      <c r="I5" s="354"/>
      <c r="J5" s="354"/>
      <c r="K5" s="354"/>
      <c r="L5" s="354"/>
      <c r="M5" s="354"/>
      <c r="N5" s="354"/>
      <c r="O5" s="354"/>
    </row>
    <row r="6" spans="1:16" s="3" customFormat="1" ht="15" customHeight="1" x14ac:dyDescent="0.25">
      <c r="A6" s="244"/>
      <c r="B6" s="244"/>
      <c r="C6" s="244"/>
      <c r="D6" s="244"/>
      <c r="E6" s="244"/>
      <c r="F6" s="244"/>
      <c r="G6" s="244"/>
      <c r="H6" s="244"/>
      <c r="I6" s="355"/>
      <c r="J6" s="355"/>
      <c r="K6" s="355"/>
      <c r="L6" s="355"/>
      <c r="M6" s="355"/>
      <c r="N6" s="355"/>
      <c r="O6" s="355"/>
    </row>
    <row r="7" spans="1:16" ht="15.75" x14ac:dyDescent="0.25">
      <c r="A7" s="614" t="s">
        <v>361</v>
      </c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3" t="s">
        <v>281</v>
      </c>
      <c r="M7" s="613"/>
      <c r="N7" s="242">
        <f>O30</f>
        <v>0</v>
      </c>
      <c r="O7" s="243" t="s">
        <v>282</v>
      </c>
      <c r="P7" s="240"/>
    </row>
    <row r="8" spans="1:16" ht="15.75" x14ac:dyDescent="0.25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1"/>
      <c r="M8" s="351"/>
      <c r="N8" s="242"/>
      <c r="O8" s="243"/>
      <c r="P8" s="240"/>
    </row>
    <row r="9" spans="1:16" ht="15.75" x14ac:dyDescent="0.25">
      <c r="A9" s="618" t="s">
        <v>280</v>
      </c>
      <c r="B9" s="618"/>
      <c r="C9" s="618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</row>
    <row r="10" spans="1:16" ht="16.5" thickBot="1" x14ac:dyDescent="0.3">
      <c r="A10" s="634" t="s">
        <v>343</v>
      </c>
      <c r="B10" s="634"/>
      <c r="C10" s="634"/>
      <c r="D10" s="634"/>
      <c r="E10" s="634"/>
      <c r="F10" s="634"/>
      <c r="G10" s="634"/>
      <c r="H10" s="634"/>
      <c r="I10" s="634"/>
      <c r="J10" s="634"/>
      <c r="K10" s="634"/>
      <c r="L10" s="634"/>
      <c r="M10" s="634"/>
      <c r="N10" s="634"/>
      <c r="O10" s="634"/>
    </row>
    <row r="11" spans="1:16" s="1" customFormat="1" ht="12.75" customHeight="1" x14ac:dyDescent="0.2">
      <c r="A11" s="622" t="s">
        <v>19</v>
      </c>
      <c r="B11" s="624" t="s">
        <v>20</v>
      </c>
      <c r="C11" s="626" t="s">
        <v>21</v>
      </c>
      <c r="D11" s="626" t="s">
        <v>22</v>
      </c>
      <c r="E11" s="628" t="s">
        <v>23</v>
      </c>
      <c r="F11" s="629"/>
      <c r="G11" s="629"/>
      <c r="H11" s="629"/>
      <c r="I11" s="629"/>
      <c r="J11" s="630"/>
      <c r="K11" s="631" t="s">
        <v>24</v>
      </c>
      <c r="L11" s="632"/>
      <c r="M11" s="632"/>
      <c r="N11" s="633"/>
      <c r="O11" s="272"/>
    </row>
    <row r="12" spans="1:16" s="1" customFormat="1" ht="193.5" customHeight="1" thickBot="1" x14ac:dyDescent="0.25">
      <c r="A12" s="623"/>
      <c r="B12" s="625"/>
      <c r="C12" s="627"/>
      <c r="D12" s="627"/>
      <c r="E12" s="273" t="s">
        <v>25</v>
      </c>
      <c r="F12" s="273" t="s">
        <v>26</v>
      </c>
      <c r="G12" s="273" t="s">
        <v>200</v>
      </c>
      <c r="H12" s="274" t="s">
        <v>6</v>
      </c>
      <c r="I12" s="273" t="s">
        <v>7</v>
      </c>
      <c r="J12" s="299" t="s">
        <v>28</v>
      </c>
      <c r="K12" s="300" t="s">
        <v>29</v>
      </c>
      <c r="L12" s="273" t="s">
        <v>5</v>
      </c>
      <c r="M12" s="273" t="s">
        <v>6</v>
      </c>
      <c r="N12" s="273" t="s">
        <v>7</v>
      </c>
      <c r="O12" s="275" t="s">
        <v>30</v>
      </c>
    </row>
    <row r="13" spans="1:16" x14ac:dyDescent="0.25">
      <c r="A13" s="301"/>
      <c r="B13" s="302" t="s">
        <v>31</v>
      </c>
      <c r="C13" s="302"/>
      <c r="D13" s="303"/>
      <c r="E13" s="303"/>
      <c r="F13" s="303"/>
      <c r="G13" s="304"/>
      <c r="H13" s="303"/>
      <c r="I13" s="303"/>
      <c r="J13" s="305"/>
      <c r="K13" s="297"/>
      <c r="L13" s="296"/>
      <c r="M13" s="296"/>
      <c r="N13" s="296"/>
      <c r="O13" s="298"/>
      <c r="P13" s="3"/>
    </row>
    <row r="14" spans="1:16" ht="21" customHeight="1" x14ac:dyDescent="0.25">
      <c r="A14" s="306" t="s">
        <v>52</v>
      </c>
      <c r="B14" s="111" t="s">
        <v>33</v>
      </c>
      <c r="C14" s="108" t="s">
        <v>107</v>
      </c>
      <c r="D14" s="109">
        <v>163</v>
      </c>
      <c r="E14" s="110"/>
      <c r="F14" s="110"/>
      <c r="G14" s="110"/>
      <c r="H14" s="110"/>
      <c r="I14" s="110"/>
      <c r="J14" s="282"/>
      <c r="K14" s="281">
        <f>E14*D14</f>
        <v>0</v>
      </c>
      <c r="L14" s="110">
        <f>G14*D14</f>
        <v>0</v>
      </c>
      <c r="M14" s="110"/>
      <c r="N14" s="110">
        <f>I14*D14</f>
        <v>0</v>
      </c>
      <c r="O14" s="282">
        <f>SUM(L14:N14)</f>
        <v>0</v>
      </c>
    </row>
    <row r="15" spans="1:16" x14ac:dyDescent="0.25">
      <c r="A15" s="306" t="s">
        <v>53</v>
      </c>
      <c r="B15" s="111" t="s">
        <v>34</v>
      </c>
      <c r="C15" s="108" t="s">
        <v>35</v>
      </c>
      <c r="D15" s="109">
        <v>42</v>
      </c>
      <c r="E15" s="110"/>
      <c r="F15" s="110"/>
      <c r="G15" s="110"/>
      <c r="H15" s="110"/>
      <c r="I15" s="110"/>
      <c r="J15" s="282"/>
      <c r="K15" s="281"/>
      <c r="L15" s="110"/>
      <c r="M15" s="110">
        <f>H15*D15</f>
        <v>0</v>
      </c>
      <c r="N15" s="110"/>
      <c r="O15" s="282">
        <f>SUM(L15:N15)</f>
        <v>0</v>
      </c>
    </row>
    <row r="16" spans="1:16" x14ac:dyDescent="0.25">
      <c r="A16" s="306" t="s">
        <v>185</v>
      </c>
      <c r="B16" s="111" t="s">
        <v>36</v>
      </c>
      <c r="C16" s="108" t="s">
        <v>35</v>
      </c>
      <c r="D16" s="109">
        <v>42</v>
      </c>
      <c r="E16" s="110"/>
      <c r="F16" s="110"/>
      <c r="G16" s="110"/>
      <c r="H16" s="110"/>
      <c r="I16" s="110"/>
      <c r="J16" s="282"/>
      <c r="K16" s="281"/>
      <c r="L16" s="110"/>
      <c r="M16" s="110">
        <f>H16*D16</f>
        <v>0</v>
      </c>
      <c r="N16" s="110"/>
      <c r="O16" s="282">
        <f>SUM(L16:N16)</f>
        <v>0</v>
      </c>
    </row>
    <row r="17" spans="1:20" s="40" customFormat="1" x14ac:dyDescent="0.25">
      <c r="A17" s="607" t="s">
        <v>16</v>
      </c>
      <c r="B17" s="608"/>
      <c r="C17" s="608"/>
      <c r="D17" s="608"/>
      <c r="E17" s="608"/>
      <c r="F17" s="608"/>
      <c r="G17" s="608"/>
      <c r="H17" s="608"/>
      <c r="I17" s="608"/>
      <c r="J17" s="609"/>
      <c r="K17" s="283">
        <f>SUM(K14:K16)</f>
        <v>0</v>
      </c>
      <c r="L17" s="245">
        <f>SUM(L14:L16)</f>
        <v>0</v>
      </c>
      <c r="M17" s="245">
        <f>SUM(M14:M16)</f>
        <v>0</v>
      </c>
      <c r="N17" s="245">
        <f>SUM(N14:N16)</f>
        <v>0</v>
      </c>
      <c r="O17" s="284">
        <f>SUM(O14:O16)</f>
        <v>0</v>
      </c>
      <c r="R17" s="41"/>
    </row>
    <row r="18" spans="1:20" s="40" customFormat="1" x14ac:dyDescent="0.25">
      <c r="A18" s="307"/>
      <c r="B18" s="226"/>
      <c r="C18" s="227"/>
      <c r="D18" s="228"/>
      <c r="E18" s="228"/>
      <c r="F18" s="228"/>
      <c r="G18" s="228"/>
      <c r="H18" s="228"/>
      <c r="I18" s="228"/>
      <c r="J18" s="286"/>
      <c r="K18" s="285"/>
      <c r="L18" s="228"/>
      <c r="M18" s="228"/>
      <c r="N18" s="228"/>
      <c r="O18" s="286"/>
      <c r="R18" s="41"/>
    </row>
    <row r="19" spans="1:20" x14ac:dyDescent="0.25">
      <c r="A19" s="287"/>
      <c r="B19" s="174" t="s">
        <v>37</v>
      </c>
      <c r="C19" s="174"/>
      <c r="D19" s="174"/>
      <c r="E19" s="174"/>
      <c r="F19" s="174"/>
      <c r="G19" s="174"/>
      <c r="H19" s="174"/>
      <c r="I19" s="174"/>
      <c r="J19" s="288"/>
      <c r="K19" s="287"/>
      <c r="L19" s="174"/>
      <c r="M19" s="174"/>
      <c r="N19" s="174"/>
      <c r="O19" s="288"/>
      <c r="P19" s="3"/>
    </row>
    <row r="20" spans="1:20" ht="71.25" x14ac:dyDescent="0.25">
      <c r="A20" s="306" t="s">
        <v>52</v>
      </c>
      <c r="B20" s="111" t="s">
        <v>283</v>
      </c>
      <c r="C20" s="229" t="s">
        <v>39</v>
      </c>
      <c r="D20" s="123">
        <v>52</v>
      </c>
      <c r="E20" s="110"/>
      <c r="F20" s="110"/>
      <c r="G20" s="110"/>
      <c r="H20" s="110"/>
      <c r="I20" s="110"/>
      <c r="J20" s="282"/>
      <c r="K20" s="281">
        <f t="shared" ref="K20:K25" si="0">E20*D20</f>
        <v>0</v>
      </c>
      <c r="L20" s="110">
        <f t="shared" ref="L20:L25" si="1">G20*D20</f>
        <v>0</v>
      </c>
      <c r="M20" s="110">
        <f t="shared" ref="M20:M25" si="2">H20*D20</f>
        <v>0</v>
      </c>
      <c r="N20" s="110">
        <f t="shared" ref="N20:N25" si="3">I20*D20</f>
        <v>0</v>
      </c>
      <c r="O20" s="282">
        <f t="shared" ref="O20:O25" si="4">SUM(L20:N20)</f>
        <v>0</v>
      </c>
      <c r="P20" s="3"/>
    </row>
    <row r="21" spans="1:20" ht="57" x14ac:dyDescent="0.25">
      <c r="A21" s="308" t="s">
        <v>53</v>
      </c>
      <c r="B21" s="231" t="s">
        <v>41</v>
      </c>
      <c r="C21" s="229" t="s">
        <v>42</v>
      </c>
      <c r="D21" s="342">
        <v>4</v>
      </c>
      <c r="E21" s="110"/>
      <c r="F21" s="110"/>
      <c r="G21" s="110"/>
      <c r="H21" s="110"/>
      <c r="I21" s="110"/>
      <c r="J21" s="282"/>
      <c r="K21" s="281">
        <f t="shared" si="0"/>
        <v>0</v>
      </c>
      <c r="L21" s="110">
        <f t="shared" si="1"/>
        <v>0</v>
      </c>
      <c r="M21" s="110">
        <f t="shared" si="2"/>
        <v>0</v>
      </c>
      <c r="N21" s="110">
        <f t="shared" si="3"/>
        <v>0</v>
      </c>
      <c r="O21" s="282">
        <f t="shared" si="4"/>
        <v>0</v>
      </c>
      <c r="P21" s="3"/>
    </row>
    <row r="22" spans="1:20" x14ac:dyDescent="0.25">
      <c r="A22" s="308" t="s">
        <v>185</v>
      </c>
      <c r="B22" s="232" t="s">
        <v>44</v>
      </c>
      <c r="C22" s="229" t="s">
        <v>45</v>
      </c>
      <c r="D22" s="342">
        <v>28</v>
      </c>
      <c r="E22" s="110"/>
      <c r="F22" s="110"/>
      <c r="G22" s="110"/>
      <c r="H22" s="110"/>
      <c r="I22" s="110"/>
      <c r="J22" s="282"/>
      <c r="K22" s="281">
        <f t="shared" si="0"/>
        <v>0</v>
      </c>
      <c r="L22" s="110">
        <f t="shared" si="1"/>
        <v>0</v>
      </c>
      <c r="M22" s="110">
        <f t="shared" si="2"/>
        <v>0</v>
      </c>
      <c r="N22" s="110">
        <f t="shared" si="3"/>
        <v>0</v>
      </c>
      <c r="O22" s="282">
        <f t="shared" si="4"/>
        <v>0</v>
      </c>
      <c r="P22" s="3"/>
    </row>
    <row r="23" spans="1:20" x14ac:dyDescent="0.25">
      <c r="A23" s="308" t="s">
        <v>203</v>
      </c>
      <c r="B23" s="232" t="s">
        <v>47</v>
      </c>
      <c r="C23" s="229" t="s">
        <v>45</v>
      </c>
      <c r="D23" s="342">
        <v>112</v>
      </c>
      <c r="E23" s="110"/>
      <c r="F23" s="110"/>
      <c r="G23" s="110"/>
      <c r="H23" s="110"/>
      <c r="I23" s="110"/>
      <c r="J23" s="282"/>
      <c r="K23" s="281">
        <f t="shared" si="0"/>
        <v>0</v>
      </c>
      <c r="L23" s="110">
        <f t="shared" si="1"/>
        <v>0</v>
      </c>
      <c r="M23" s="110">
        <f t="shared" si="2"/>
        <v>0</v>
      </c>
      <c r="N23" s="110">
        <f t="shared" si="3"/>
        <v>0</v>
      </c>
      <c r="O23" s="282">
        <f t="shared" si="4"/>
        <v>0</v>
      </c>
      <c r="P23" s="3"/>
    </row>
    <row r="24" spans="1:20" x14ac:dyDescent="0.25">
      <c r="A24" s="309" t="s">
        <v>204</v>
      </c>
      <c r="B24" s="234" t="s">
        <v>49</v>
      </c>
      <c r="C24" s="235" t="s">
        <v>35</v>
      </c>
      <c r="D24" s="343">
        <v>2</v>
      </c>
      <c r="E24" s="110"/>
      <c r="F24" s="110"/>
      <c r="G24" s="110"/>
      <c r="H24" s="110"/>
      <c r="I24" s="110"/>
      <c r="J24" s="282"/>
      <c r="K24" s="281">
        <f t="shared" si="0"/>
        <v>0</v>
      </c>
      <c r="L24" s="110">
        <f t="shared" si="1"/>
        <v>0</v>
      </c>
      <c r="M24" s="110">
        <f t="shared" si="2"/>
        <v>0</v>
      </c>
      <c r="N24" s="110">
        <f t="shared" si="3"/>
        <v>0</v>
      </c>
      <c r="O24" s="282">
        <f t="shared" si="4"/>
        <v>0</v>
      </c>
    </row>
    <row r="25" spans="1:20" x14ac:dyDescent="0.25">
      <c r="A25" s="309" t="s">
        <v>205</v>
      </c>
      <c r="B25" s="234" t="s">
        <v>50</v>
      </c>
      <c r="C25" s="229" t="s">
        <v>45</v>
      </c>
      <c r="D25" s="342">
        <v>20</v>
      </c>
      <c r="E25" s="110"/>
      <c r="F25" s="110"/>
      <c r="G25" s="110"/>
      <c r="H25" s="110"/>
      <c r="I25" s="110"/>
      <c r="J25" s="282"/>
      <c r="K25" s="281">
        <f t="shared" si="0"/>
        <v>0</v>
      </c>
      <c r="L25" s="110">
        <f t="shared" si="1"/>
        <v>0</v>
      </c>
      <c r="M25" s="110">
        <f t="shared" si="2"/>
        <v>0</v>
      </c>
      <c r="N25" s="110">
        <f t="shared" si="3"/>
        <v>0</v>
      </c>
      <c r="O25" s="282">
        <f t="shared" si="4"/>
        <v>0</v>
      </c>
    </row>
    <row r="26" spans="1:20" s="40" customFormat="1" x14ac:dyDescent="0.25">
      <c r="A26" s="607" t="s">
        <v>16</v>
      </c>
      <c r="B26" s="608"/>
      <c r="C26" s="608"/>
      <c r="D26" s="608"/>
      <c r="E26" s="608"/>
      <c r="F26" s="608"/>
      <c r="G26" s="608"/>
      <c r="H26" s="608"/>
      <c r="I26" s="608"/>
      <c r="J26" s="609"/>
      <c r="K26" s="283">
        <f>SUM(K20:K24)</f>
        <v>0</v>
      </c>
      <c r="L26" s="245">
        <f>SUM(L20:L24)</f>
        <v>0</v>
      </c>
      <c r="M26" s="245">
        <f>SUM(M20:M24)</f>
        <v>0</v>
      </c>
      <c r="N26" s="245">
        <f>SUM(N20:N24)</f>
        <v>0</v>
      </c>
      <c r="O26" s="284">
        <f>SUM(O20:O24)</f>
        <v>0</v>
      </c>
      <c r="Q26" s="41"/>
      <c r="R26" s="41"/>
    </row>
    <row r="27" spans="1:20" s="40" customFormat="1" x14ac:dyDescent="0.25">
      <c r="A27" s="307"/>
      <c r="B27" s="226"/>
      <c r="C27" s="227"/>
      <c r="D27" s="228"/>
      <c r="E27" s="228"/>
      <c r="F27" s="228"/>
      <c r="G27" s="228"/>
      <c r="H27" s="228"/>
      <c r="I27" s="228"/>
      <c r="J27" s="286"/>
      <c r="K27" s="285"/>
      <c r="L27" s="228"/>
      <c r="M27" s="228"/>
      <c r="N27" s="228"/>
      <c r="O27" s="286"/>
      <c r="R27" s="41"/>
    </row>
    <row r="28" spans="1:20" x14ac:dyDescent="0.25">
      <c r="A28" s="610" t="s">
        <v>16</v>
      </c>
      <c r="B28" s="611"/>
      <c r="C28" s="611"/>
      <c r="D28" s="611"/>
      <c r="E28" s="611"/>
      <c r="F28" s="611"/>
      <c r="G28" s="611"/>
      <c r="H28" s="611"/>
      <c r="I28" s="611"/>
      <c r="J28" s="612"/>
      <c r="K28" s="289">
        <f>K17+K26</f>
        <v>0</v>
      </c>
      <c r="L28" s="246">
        <f>L17+L26</f>
        <v>0</v>
      </c>
      <c r="M28" s="246">
        <f>M17+M26</f>
        <v>0</v>
      </c>
      <c r="N28" s="246">
        <f>N17+N26</f>
        <v>0</v>
      </c>
      <c r="O28" s="290">
        <f>O17+O26</f>
        <v>0</v>
      </c>
      <c r="P28" s="3"/>
      <c r="R28" s="42"/>
    </row>
    <row r="29" spans="1:20" x14ac:dyDescent="0.25">
      <c r="A29" s="619" t="s">
        <v>253</v>
      </c>
      <c r="B29" s="620"/>
      <c r="C29" s="620"/>
      <c r="D29" s="620"/>
      <c r="E29" s="620"/>
      <c r="F29" s="620"/>
      <c r="G29" s="620"/>
      <c r="H29" s="620"/>
      <c r="I29" s="620"/>
      <c r="J29" s="621"/>
      <c r="K29" s="291"/>
      <c r="L29" s="235"/>
      <c r="M29" s="237">
        <f>M28*0.02</f>
        <v>0</v>
      </c>
      <c r="N29" s="235"/>
      <c r="O29" s="292">
        <f>SUM(L29:N29)</f>
        <v>0</v>
      </c>
      <c r="P29" s="3"/>
    </row>
    <row r="30" spans="1:20" s="40" customFormat="1" ht="15.75" thickBot="1" x14ac:dyDescent="0.3">
      <c r="A30" s="615" t="s">
        <v>390</v>
      </c>
      <c r="B30" s="616"/>
      <c r="C30" s="616"/>
      <c r="D30" s="616"/>
      <c r="E30" s="616"/>
      <c r="F30" s="616"/>
      <c r="G30" s="616"/>
      <c r="H30" s="616"/>
      <c r="I30" s="616"/>
      <c r="J30" s="617"/>
      <c r="K30" s="293">
        <f>SUM(K28:K29)</f>
        <v>0</v>
      </c>
      <c r="L30" s="294">
        <f>SUM(L28:L29)</f>
        <v>0</v>
      </c>
      <c r="M30" s="294">
        <f>SUM(M28:M29)</f>
        <v>0</v>
      </c>
      <c r="N30" s="294">
        <f>SUM(N28:N29)</f>
        <v>0</v>
      </c>
      <c r="O30" s="295">
        <f>SUM(O28:O29)</f>
        <v>0</v>
      </c>
      <c r="Q30" s="41"/>
      <c r="T30" s="41">
        <f>SUM(L30:N30)</f>
        <v>0</v>
      </c>
    </row>
    <row r="33" spans="1:12" s="1" customFormat="1" x14ac:dyDescent="0.25">
      <c r="A33" s="43"/>
      <c r="B33" s="247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2" s="1" customFormat="1" x14ac:dyDescent="0.25">
      <c r="A34" s="43"/>
      <c r="B34" s="247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1:12" s="1" customFormat="1" x14ac:dyDescent="0.25">
      <c r="A35" s="43"/>
      <c r="B35" s="248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1:12" s="1" customFormat="1" x14ac:dyDescent="0.25">
      <c r="A36" s="43"/>
      <c r="B36" s="247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1:12" s="1" customFormat="1" x14ac:dyDescent="0.25">
      <c r="A37" s="43"/>
      <c r="B37" s="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1:12" s="1" customFormat="1" x14ac:dyDescent="0.25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</sheetData>
  <sheetProtection selectLockedCells="1" selectUnlockedCells="1"/>
  <mergeCells count="18">
    <mergeCell ref="A28:J28"/>
    <mergeCell ref="L7:M7"/>
    <mergeCell ref="A7:K7"/>
    <mergeCell ref="A30:J30"/>
    <mergeCell ref="A9:O9"/>
    <mergeCell ref="A29:J29"/>
    <mergeCell ref="A11:A12"/>
    <mergeCell ref="B11:B12"/>
    <mergeCell ref="C11:C12"/>
    <mergeCell ref="D11:D12"/>
    <mergeCell ref="E11:J11"/>
    <mergeCell ref="K11:N11"/>
    <mergeCell ref="A10:O10"/>
    <mergeCell ref="A2:O2"/>
    <mergeCell ref="A3:O3"/>
    <mergeCell ref="A4:O4"/>
    <mergeCell ref="A17:J17"/>
    <mergeCell ref="A26:J26"/>
  </mergeCells>
  <pageMargins left="0.70866141732283472" right="0.70866141732283472" top="0.74803149606299213" bottom="0.74803149606299213" header="0.51181102362204722" footer="0.51181102362204722"/>
  <pageSetup paperSize="9" scale="74" firstPageNumber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apa4">
    <tabColor theme="7" tint="0.59999389629810485"/>
  </sheetPr>
  <dimension ref="A2:W144"/>
  <sheetViews>
    <sheetView tabSelected="1" zoomScale="85" zoomScaleNormal="85" zoomScaleSheetLayoutView="85" zoomScalePageLayoutView="70" workbookViewId="0">
      <selection activeCell="M18" sqref="M18"/>
    </sheetView>
  </sheetViews>
  <sheetFormatPr defaultColWidth="8.85546875" defaultRowHeight="14.25" x14ac:dyDescent="0.2"/>
  <cols>
    <col min="1" max="1" width="5.7109375" style="45" customWidth="1"/>
    <col min="2" max="2" width="73.85546875" style="46" customWidth="1"/>
    <col min="3" max="3" width="7" style="94" customWidth="1"/>
    <col min="4" max="4" width="7.7109375" style="46" customWidth="1"/>
    <col min="5" max="5" width="8.140625" style="46" customWidth="1"/>
    <col min="6" max="6" width="10.7109375" style="46" customWidth="1"/>
    <col min="7" max="7" width="9.7109375" style="46" customWidth="1"/>
    <col min="8" max="8" width="9.140625" style="46" customWidth="1"/>
    <col min="9" max="9" width="9.7109375" style="46" customWidth="1"/>
    <col min="10" max="10" width="9.140625" style="46" customWidth="1"/>
    <col min="11" max="11" width="10.7109375" style="46" customWidth="1"/>
    <col min="12" max="12" width="12" style="46" customWidth="1"/>
    <col min="13" max="13" width="12.7109375" style="46" customWidth="1"/>
    <col min="14" max="14" width="12.140625" style="46" customWidth="1"/>
    <col min="15" max="15" width="12.7109375" style="46" customWidth="1"/>
    <col min="16" max="16" width="4" style="46" customWidth="1"/>
    <col min="17" max="17" width="6.42578125" style="46" customWidth="1"/>
    <col min="18" max="20" width="8.85546875" style="46"/>
    <col min="21" max="21" width="11.140625" style="46" bestFit="1" customWidth="1"/>
    <col min="22" max="16384" width="8.85546875" style="46"/>
  </cols>
  <sheetData>
    <row r="2" spans="1:17" s="3" customFormat="1" ht="15" customHeight="1" x14ac:dyDescent="0.2">
      <c r="A2" s="600" t="s">
        <v>416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</row>
    <row r="3" spans="1:17" s="3" customFormat="1" ht="15" customHeight="1" x14ac:dyDescent="0.2">
      <c r="A3" s="600" t="s">
        <v>417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</row>
    <row r="4" spans="1:17" s="3" customFormat="1" ht="15" customHeight="1" x14ac:dyDescent="0.2">
      <c r="A4" s="600" t="s">
        <v>418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00"/>
      <c r="O4" s="600"/>
    </row>
    <row r="5" spans="1:17" s="3" customFormat="1" ht="15" customHeight="1" x14ac:dyDescent="0.25">
      <c r="A5" s="244" t="s">
        <v>419</v>
      </c>
      <c r="B5" s="244"/>
      <c r="C5" s="244"/>
      <c r="D5" s="244"/>
      <c r="E5" s="244"/>
      <c r="F5" s="244"/>
      <c r="G5" s="244"/>
      <c r="H5" s="244"/>
      <c r="I5" s="355"/>
      <c r="J5" s="355"/>
      <c r="K5" s="355"/>
      <c r="L5" s="355"/>
      <c r="M5" s="355"/>
      <c r="N5" s="355"/>
      <c r="O5" s="355"/>
    </row>
    <row r="6" spans="1:17" ht="15" x14ac:dyDescent="0.25">
      <c r="A6" s="244"/>
      <c r="B6" s="244"/>
      <c r="C6" s="244"/>
      <c r="D6" s="244"/>
      <c r="E6" s="244"/>
      <c r="F6" s="244"/>
      <c r="G6" s="244"/>
      <c r="H6" s="244"/>
      <c r="I6" s="239"/>
      <c r="J6" s="239"/>
      <c r="K6" s="239"/>
      <c r="L6" s="239"/>
      <c r="M6" s="239"/>
      <c r="N6" s="239"/>
      <c r="O6" s="239"/>
    </row>
    <row r="7" spans="1:17" s="3" customFormat="1" ht="15" x14ac:dyDescent="0.25">
      <c r="A7" s="614" t="s">
        <v>362</v>
      </c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3" t="s">
        <v>281</v>
      </c>
      <c r="M7" s="613"/>
      <c r="N7" s="242">
        <f>O137</f>
        <v>0</v>
      </c>
      <c r="O7" s="243" t="s">
        <v>282</v>
      </c>
    </row>
    <row r="8" spans="1:17" s="3" customFormat="1" ht="15" x14ac:dyDescent="0.25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1"/>
      <c r="M8" s="351"/>
      <c r="N8" s="242"/>
      <c r="O8" s="243"/>
    </row>
    <row r="9" spans="1:17" s="3" customFormat="1" ht="15.75" x14ac:dyDescent="0.25">
      <c r="A9" s="618" t="s">
        <v>301</v>
      </c>
      <c r="B9" s="618"/>
      <c r="C9" s="618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</row>
    <row r="10" spans="1:17" s="3" customFormat="1" ht="16.5" thickBot="1" x14ac:dyDescent="0.3">
      <c r="A10" s="634" t="s">
        <v>344</v>
      </c>
      <c r="B10" s="634"/>
      <c r="C10" s="634"/>
      <c r="D10" s="634"/>
      <c r="E10" s="634"/>
      <c r="F10" s="634"/>
      <c r="G10" s="634"/>
      <c r="H10" s="634"/>
      <c r="I10" s="634"/>
      <c r="J10" s="634"/>
      <c r="K10" s="634"/>
      <c r="L10" s="634"/>
      <c r="M10" s="634"/>
      <c r="N10" s="634"/>
      <c r="O10" s="634"/>
    </row>
    <row r="11" spans="1:17" s="1" customFormat="1" ht="12.75" customHeight="1" x14ac:dyDescent="0.2">
      <c r="A11" s="657" t="s">
        <v>19</v>
      </c>
      <c r="B11" s="650" t="s">
        <v>20</v>
      </c>
      <c r="C11" s="660" t="s">
        <v>21</v>
      </c>
      <c r="D11" s="662" t="s">
        <v>22</v>
      </c>
      <c r="E11" s="649" t="s">
        <v>23</v>
      </c>
      <c r="F11" s="649"/>
      <c r="G11" s="649"/>
      <c r="H11" s="649"/>
      <c r="I11" s="649"/>
      <c r="J11" s="649"/>
      <c r="K11" s="650" t="s">
        <v>24</v>
      </c>
      <c r="L11" s="650"/>
      <c r="M11" s="650"/>
      <c r="N11" s="650"/>
      <c r="O11" s="277"/>
    </row>
    <row r="12" spans="1:17" s="1" customFormat="1" ht="109.5" customHeight="1" thickBot="1" x14ac:dyDescent="0.25">
      <c r="A12" s="658"/>
      <c r="B12" s="659"/>
      <c r="C12" s="661"/>
      <c r="D12" s="663"/>
      <c r="E12" s="278" t="s">
        <v>25</v>
      </c>
      <c r="F12" s="278" t="s">
        <v>201</v>
      </c>
      <c r="G12" s="278" t="s">
        <v>200</v>
      </c>
      <c r="H12" s="279" t="s">
        <v>6</v>
      </c>
      <c r="I12" s="278" t="s">
        <v>7</v>
      </c>
      <c r="J12" s="278" t="s">
        <v>28</v>
      </c>
      <c r="K12" s="278" t="s">
        <v>29</v>
      </c>
      <c r="L12" s="278" t="s">
        <v>5</v>
      </c>
      <c r="M12" s="278" t="s">
        <v>6</v>
      </c>
      <c r="N12" s="278" t="s">
        <v>7</v>
      </c>
      <c r="O12" s="280" t="s">
        <v>30</v>
      </c>
      <c r="Q12" s="278"/>
    </row>
    <row r="13" spans="1:17" ht="15" x14ac:dyDescent="0.25">
      <c r="A13" s="310" t="s">
        <v>54</v>
      </c>
      <c r="B13" s="271" t="s">
        <v>55</v>
      </c>
      <c r="C13" s="276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311"/>
    </row>
    <row r="14" spans="1:17" s="3" customFormat="1" ht="57.75" x14ac:dyDescent="0.2">
      <c r="A14" s="312" t="s">
        <v>52</v>
      </c>
      <c r="B14" s="111" t="s">
        <v>369</v>
      </c>
      <c r="C14" s="176" t="s">
        <v>56</v>
      </c>
      <c r="D14" s="377">
        <v>2</v>
      </c>
      <c r="E14" s="110"/>
      <c r="F14" s="177"/>
      <c r="G14" s="177"/>
      <c r="H14" s="596" t="s">
        <v>483</v>
      </c>
      <c r="I14" s="177"/>
      <c r="J14" s="110"/>
      <c r="K14" s="110">
        <f>E14*D14</f>
        <v>0</v>
      </c>
      <c r="L14" s="110">
        <f>G14*D14</f>
        <v>0</v>
      </c>
      <c r="M14" s="596" t="s">
        <v>483</v>
      </c>
      <c r="N14" s="110">
        <f>I14*D14</f>
        <v>0</v>
      </c>
      <c r="O14" s="282">
        <f>SUM(L14:N14)</f>
        <v>0</v>
      </c>
    </row>
    <row r="15" spans="1:17" s="3" customFormat="1" ht="43.5" x14ac:dyDescent="0.2">
      <c r="A15" s="312" t="s">
        <v>53</v>
      </c>
      <c r="B15" s="111" t="s">
        <v>213</v>
      </c>
      <c r="C15" s="176" t="s">
        <v>56</v>
      </c>
      <c r="D15" s="377">
        <v>8</v>
      </c>
      <c r="E15" s="110"/>
      <c r="F15" s="177"/>
      <c r="G15" s="177"/>
      <c r="H15" s="596" t="s">
        <v>483</v>
      </c>
      <c r="I15" s="596"/>
      <c r="J15" s="110"/>
      <c r="K15" s="110">
        <f t="shared" ref="K15:K21" si="0">E15*D15</f>
        <v>0</v>
      </c>
      <c r="L15" s="110">
        <f t="shared" ref="L15:L21" si="1">G15*D15</f>
        <v>0</v>
      </c>
      <c r="M15" s="596" t="s">
        <v>483</v>
      </c>
      <c r="N15" s="110">
        <f t="shared" ref="N15:N21" si="2">I15*D15</f>
        <v>0</v>
      </c>
      <c r="O15" s="282">
        <f t="shared" ref="O15:O21" si="3">SUM(L15:N15)</f>
        <v>0</v>
      </c>
    </row>
    <row r="16" spans="1:17" s="3" customFormat="1" ht="29.25" x14ac:dyDescent="0.2">
      <c r="A16" s="312" t="s">
        <v>185</v>
      </c>
      <c r="B16" s="111" t="s">
        <v>214</v>
      </c>
      <c r="C16" s="178" t="s">
        <v>56</v>
      </c>
      <c r="D16" s="378">
        <v>8</v>
      </c>
      <c r="E16" s="110"/>
      <c r="F16" s="177"/>
      <c r="G16" s="177"/>
      <c r="H16" s="115"/>
      <c r="I16" s="177"/>
      <c r="J16" s="110"/>
      <c r="K16" s="110">
        <f t="shared" si="0"/>
        <v>0</v>
      </c>
      <c r="L16" s="110">
        <f t="shared" si="1"/>
        <v>0</v>
      </c>
      <c r="M16" s="110">
        <f t="shared" ref="M16:M21" si="4">H16*D16</f>
        <v>0</v>
      </c>
      <c r="N16" s="110">
        <f t="shared" si="2"/>
        <v>0</v>
      </c>
      <c r="O16" s="282">
        <f t="shared" si="3"/>
        <v>0</v>
      </c>
    </row>
    <row r="17" spans="1:17" s="47" customFormat="1" ht="29.25" x14ac:dyDescent="0.2">
      <c r="A17" s="312" t="s">
        <v>203</v>
      </c>
      <c r="B17" s="124" t="s">
        <v>232</v>
      </c>
      <c r="C17" s="178" t="s">
        <v>56</v>
      </c>
      <c r="D17" s="378">
        <v>4</v>
      </c>
      <c r="E17" s="110"/>
      <c r="F17" s="177"/>
      <c r="G17" s="177"/>
      <c r="H17" s="596" t="s">
        <v>483</v>
      </c>
      <c r="I17" s="596"/>
      <c r="J17" s="110"/>
      <c r="K17" s="110">
        <f t="shared" ref="K17:K18" si="5">E17*D17</f>
        <v>0</v>
      </c>
      <c r="L17" s="110">
        <f t="shared" ref="L17:L18" si="6">G17*D17</f>
        <v>0</v>
      </c>
      <c r="M17" s="596" t="s">
        <v>483</v>
      </c>
      <c r="N17" s="110">
        <f t="shared" si="2"/>
        <v>0</v>
      </c>
      <c r="O17" s="282">
        <f t="shared" si="3"/>
        <v>0</v>
      </c>
      <c r="Q17" s="3"/>
    </row>
    <row r="18" spans="1:17" s="47" customFormat="1" ht="44.25" customHeight="1" x14ac:dyDescent="0.2">
      <c r="A18" s="312" t="s">
        <v>204</v>
      </c>
      <c r="B18" s="124" t="s">
        <v>233</v>
      </c>
      <c r="C18" s="124" t="s">
        <v>124</v>
      </c>
      <c r="D18" s="377">
        <v>4</v>
      </c>
      <c r="E18" s="110"/>
      <c r="F18" s="205"/>
      <c r="G18" s="205"/>
      <c r="H18" s="597" t="s">
        <v>483</v>
      </c>
      <c r="I18" s="596"/>
      <c r="J18" s="110"/>
      <c r="K18" s="110">
        <f t="shared" si="5"/>
        <v>0</v>
      </c>
      <c r="L18" s="110">
        <f t="shared" si="6"/>
        <v>0</v>
      </c>
      <c r="M18" s="597" t="s">
        <v>483</v>
      </c>
      <c r="N18" s="335">
        <f>I18*D18</f>
        <v>0</v>
      </c>
      <c r="O18" s="337">
        <f>SUM(L18:N18)</f>
        <v>0</v>
      </c>
      <c r="Q18" s="3"/>
    </row>
    <row r="19" spans="1:17" s="47" customFormat="1" ht="19.5" customHeight="1" x14ac:dyDescent="0.2">
      <c r="A19" s="312" t="s">
        <v>205</v>
      </c>
      <c r="B19" s="133" t="s">
        <v>234</v>
      </c>
      <c r="C19" s="96" t="s">
        <v>56</v>
      </c>
      <c r="D19" s="379" t="s">
        <v>207</v>
      </c>
      <c r="E19" s="179"/>
      <c r="F19" s="177"/>
      <c r="G19" s="177"/>
      <c r="H19" s="115"/>
      <c r="I19" s="114"/>
      <c r="J19" s="110"/>
      <c r="K19" s="179">
        <f t="shared" si="0"/>
        <v>0</v>
      </c>
      <c r="L19" s="179">
        <f t="shared" si="1"/>
        <v>0</v>
      </c>
      <c r="M19" s="179">
        <f t="shared" si="4"/>
        <v>0</v>
      </c>
      <c r="N19" s="179">
        <f t="shared" si="2"/>
        <v>0</v>
      </c>
      <c r="O19" s="282">
        <f>SUM(L19:N19)</f>
        <v>0</v>
      </c>
      <c r="Q19" s="3"/>
    </row>
    <row r="20" spans="1:17" s="47" customFormat="1" ht="30" x14ac:dyDescent="0.2">
      <c r="A20" s="312" t="s">
        <v>206</v>
      </c>
      <c r="B20" s="374" t="s">
        <v>384</v>
      </c>
      <c r="C20" s="178" t="s">
        <v>45</v>
      </c>
      <c r="D20" s="367">
        <v>1</v>
      </c>
      <c r="E20" s="110"/>
      <c r="F20" s="177"/>
      <c r="G20" s="177"/>
      <c r="H20" s="405"/>
      <c r="I20" s="115"/>
      <c r="J20" s="110"/>
      <c r="K20" s="110">
        <f t="shared" si="0"/>
        <v>0</v>
      </c>
      <c r="L20" s="110">
        <f t="shared" si="1"/>
        <v>0</v>
      </c>
      <c r="M20" s="179">
        <f t="shared" si="4"/>
        <v>0</v>
      </c>
      <c r="N20" s="110">
        <f t="shared" si="2"/>
        <v>0</v>
      </c>
      <c r="O20" s="282">
        <f t="shared" si="3"/>
        <v>0</v>
      </c>
      <c r="Q20" s="3"/>
    </row>
    <row r="21" spans="1:17" s="47" customFormat="1" ht="30" x14ac:dyDescent="0.25">
      <c r="A21" s="312" t="s">
        <v>207</v>
      </c>
      <c r="B21" s="374" t="s">
        <v>385</v>
      </c>
      <c r="C21" s="178" t="s">
        <v>56</v>
      </c>
      <c r="D21" s="367">
        <v>1</v>
      </c>
      <c r="E21" s="110"/>
      <c r="F21" s="177"/>
      <c r="G21" s="177"/>
      <c r="H21" s="405"/>
      <c r="I21" s="115"/>
      <c r="J21" s="110"/>
      <c r="K21" s="110">
        <f t="shared" si="0"/>
        <v>0</v>
      </c>
      <c r="L21" s="110">
        <f t="shared" si="1"/>
        <v>0</v>
      </c>
      <c r="M21" s="179">
        <f t="shared" si="4"/>
        <v>0</v>
      </c>
      <c r="N21" s="110">
        <f t="shared" si="2"/>
        <v>0</v>
      </c>
      <c r="O21" s="282">
        <f t="shared" si="3"/>
        <v>0</v>
      </c>
    </row>
    <row r="22" spans="1:17" s="1" customFormat="1" ht="15" x14ac:dyDescent="0.25">
      <c r="A22" s="646" t="s">
        <v>284</v>
      </c>
      <c r="B22" s="647"/>
      <c r="C22" s="647"/>
      <c r="D22" s="647"/>
      <c r="E22" s="647"/>
      <c r="F22" s="647"/>
      <c r="G22" s="647"/>
      <c r="H22" s="647"/>
      <c r="I22" s="647"/>
      <c r="J22" s="648"/>
      <c r="K22" s="252">
        <f>SUM(K14:K21)</f>
        <v>0</v>
      </c>
      <c r="L22" s="253">
        <f>SUM(L14:L21)</f>
        <v>0</v>
      </c>
      <c r="M22" s="253">
        <f>SUM(M14:M21)</f>
        <v>0</v>
      </c>
      <c r="N22" s="253">
        <f>SUM(N14:N21)</f>
        <v>0</v>
      </c>
      <c r="O22" s="314">
        <f>SUM(O14:O21)</f>
        <v>0</v>
      </c>
    </row>
    <row r="23" spans="1:17" ht="15" x14ac:dyDescent="0.25">
      <c r="A23" s="315" t="s">
        <v>59</v>
      </c>
      <c r="B23" s="174" t="s">
        <v>60</v>
      </c>
      <c r="C23" s="175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288"/>
    </row>
    <row r="24" spans="1:17" ht="45" customHeight="1" x14ac:dyDescent="0.2">
      <c r="A24" s="641" t="s">
        <v>309</v>
      </c>
      <c r="B24" s="642"/>
      <c r="C24" s="642"/>
      <c r="D24" s="642"/>
      <c r="E24" s="642"/>
      <c r="F24" s="642"/>
      <c r="G24" s="642"/>
      <c r="H24" s="642"/>
      <c r="I24" s="642"/>
      <c r="J24" s="642"/>
      <c r="K24" s="642"/>
      <c r="L24" s="642"/>
      <c r="M24" s="642"/>
      <c r="N24" s="642"/>
      <c r="O24" s="643"/>
    </row>
    <row r="25" spans="1:17" ht="22.5" x14ac:dyDescent="0.2">
      <c r="A25" s="316">
        <v>1</v>
      </c>
      <c r="B25" s="182" t="s">
        <v>302</v>
      </c>
      <c r="C25" s="183" t="s">
        <v>39</v>
      </c>
      <c r="D25" s="377">
        <v>72</v>
      </c>
      <c r="E25" s="110"/>
      <c r="F25" s="177"/>
      <c r="G25" s="177"/>
      <c r="H25" s="596" t="s">
        <v>483</v>
      </c>
      <c r="I25" s="177"/>
      <c r="J25" s="110"/>
      <c r="K25" s="110"/>
      <c r="L25" s="110"/>
      <c r="M25" s="596" t="s">
        <v>483</v>
      </c>
      <c r="N25" s="110"/>
      <c r="O25" s="282">
        <f t="shared" ref="O25:O30" si="7">SUM(L25:N25)</f>
        <v>0</v>
      </c>
    </row>
    <row r="26" spans="1:17" x14ac:dyDescent="0.2">
      <c r="A26" s="316" t="s">
        <v>53</v>
      </c>
      <c r="B26" s="182" t="s">
        <v>303</v>
      </c>
      <c r="C26" s="183" t="s">
        <v>39</v>
      </c>
      <c r="D26" s="377">
        <v>69</v>
      </c>
      <c r="E26" s="110"/>
      <c r="F26" s="177"/>
      <c r="G26" s="177"/>
      <c r="H26" s="115"/>
      <c r="I26" s="177"/>
      <c r="J26" s="110"/>
      <c r="K26" s="110">
        <f>E26*D26</f>
        <v>0</v>
      </c>
      <c r="L26" s="110">
        <f>G26*D26</f>
        <v>0</v>
      </c>
      <c r="M26" s="110"/>
      <c r="N26" s="110">
        <f>I26*D26</f>
        <v>0</v>
      </c>
      <c r="O26" s="282">
        <f t="shared" si="7"/>
        <v>0</v>
      </c>
    </row>
    <row r="27" spans="1:17" ht="22.5" x14ac:dyDescent="0.2">
      <c r="A27" s="316" t="s">
        <v>185</v>
      </c>
      <c r="B27" s="182" t="s">
        <v>370</v>
      </c>
      <c r="C27" s="176" t="s">
        <v>39</v>
      </c>
      <c r="D27" s="356">
        <v>396</v>
      </c>
      <c r="E27" s="110"/>
      <c r="F27" s="177"/>
      <c r="G27" s="177"/>
      <c r="H27" s="596" t="s">
        <v>483</v>
      </c>
      <c r="I27" s="177"/>
      <c r="J27" s="110"/>
      <c r="K27" s="110"/>
      <c r="L27" s="110"/>
      <c r="M27" s="596" t="s">
        <v>483</v>
      </c>
      <c r="N27" s="110"/>
      <c r="O27" s="282">
        <f t="shared" si="7"/>
        <v>0</v>
      </c>
    </row>
    <row r="28" spans="1:17" x14ac:dyDescent="0.2">
      <c r="A28" s="316" t="s">
        <v>203</v>
      </c>
      <c r="B28" s="182" t="s">
        <v>61</v>
      </c>
      <c r="C28" s="176" t="s">
        <v>39</v>
      </c>
      <c r="D28" s="356">
        <v>387</v>
      </c>
      <c r="E28" s="110"/>
      <c r="F28" s="177"/>
      <c r="G28" s="177"/>
      <c r="H28" s="115"/>
      <c r="I28" s="177"/>
      <c r="J28" s="110"/>
      <c r="K28" s="110">
        <f>E28*D28</f>
        <v>0</v>
      </c>
      <c r="L28" s="110">
        <f>G28*D28</f>
        <v>0</v>
      </c>
      <c r="M28" s="110"/>
      <c r="N28" s="110">
        <f>I28*D28</f>
        <v>0</v>
      </c>
      <c r="O28" s="282">
        <f t="shared" si="7"/>
        <v>0</v>
      </c>
    </row>
    <row r="29" spans="1:17" ht="22.5" x14ac:dyDescent="0.2">
      <c r="A29" s="316" t="s">
        <v>204</v>
      </c>
      <c r="B29" s="182" t="s">
        <v>255</v>
      </c>
      <c r="C29" s="176" t="s">
        <v>39</v>
      </c>
      <c r="D29" s="377">
        <v>12</v>
      </c>
      <c r="E29" s="110"/>
      <c r="F29" s="177"/>
      <c r="G29" s="177"/>
      <c r="H29" s="596" t="s">
        <v>483</v>
      </c>
      <c r="I29" s="177"/>
      <c r="J29" s="110"/>
      <c r="K29" s="110"/>
      <c r="L29" s="110"/>
      <c r="M29" s="596" t="s">
        <v>483</v>
      </c>
      <c r="N29" s="110"/>
      <c r="O29" s="282">
        <f t="shared" si="7"/>
        <v>0</v>
      </c>
    </row>
    <row r="30" spans="1:17" x14ac:dyDescent="0.2">
      <c r="A30" s="316" t="s">
        <v>205</v>
      </c>
      <c r="B30" s="182" t="s">
        <v>62</v>
      </c>
      <c r="C30" s="176" t="s">
        <v>39</v>
      </c>
      <c r="D30" s="377">
        <v>9.5</v>
      </c>
      <c r="E30" s="110"/>
      <c r="F30" s="177"/>
      <c r="G30" s="177"/>
      <c r="H30" s="115"/>
      <c r="I30" s="177"/>
      <c r="J30" s="110"/>
      <c r="K30" s="110">
        <f>E30*D30</f>
        <v>0</v>
      </c>
      <c r="L30" s="110">
        <f>G30*D30</f>
        <v>0</v>
      </c>
      <c r="M30" s="110"/>
      <c r="N30" s="110">
        <f>I30*D30</f>
        <v>0</v>
      </c>
      <c r="O30" s="282">
        <f t="shared" si="7"/>
        <v>0</v>
      </c>
    </row>
    <row r="31" spans="1:17" x14ac:dyDescent="0.2">
      <c r="A31" s="316"/>
      <c r="B31" s="181"/>
      <c r="C31" s="181"/>
      <c r="D31" s="357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317"/>
    </row>
    <row r="32" spans="1:17" ht="27.75" customHeight="1" x14ac:dyDescent="0.2">
      <c r="A32" s="641" t="s">
        <v>308</v>
      </c>
      <c r="B32" s="642"/>
      <c r="C32" s="642"/>
      <c r="D32" s="642"/>
      <c r="E32" s="642"/>
      <c r="F32" s="642"/>
      <c r="G32" s="642"/>
      <c r="H32" s="642"/>
      <c r="I32" s="642"/>
      <c r="J32" s="642"/>
      <c r="K32" s="642"/>
      <c r="L32" s="642"/>
      <c r="M32" s="642"/>
      <c r="N32" s="642"/>
      <c r="O32" s="643"/>
    </row>
    <row r="33" spans="1:23" ht="22.5" x14ac:dyDescent="0.2">
      <c r="A33" s="316" t="s">
        <v>206</v>
      </c>
      <c r="B33" s="182" t="s">
        <v>256</v>
      </c>
      <c r="C33" s="176" t="s">
        <v>39</v>
      </c>
      <c r="D33" s="377">
        <v>12</v>
      </c>
      <c r="E33" s="110"/>
      <c r="F33" s="177"/>
      <c r="G33" s="177"/>
      <c r="H33" s="596" t="s">
        <v>483</v>
      </c>
      <c r="I33" s="177"/>
      <c r="J33" s="110"/>
      <c r="K33" s="110"/>
      <c r="L33" s="110"/>
      <c r="M33" s="596" t="s">
        <v>483</v>
      </c>
      <c r="N33" s="110"/>
      <c r="O33" s="282">
        <f>SUM(L33:N33)</f>
        <v>0</v>
      </c>
    </row>
    <row r="34" spans="1:23" x14ac:dyDescent="0.2">
      <c r="A34" s="316" t="s">
        <v>207</v>
      </c>
      <c r="B34" s="182" t="s">
        <v>63</v>
      </c>
      <c r="C34" s="176" t="s">
        <v>39</v>
      </c>
      <c r="D34" s="377">
        <v>8</v>
      </c>
      <c r="E34" s="110"/>
      <c r="F34" s="177"/>
      <c r="G34" s="177"/>
      <c r="H34" s="115"/>
      <c r="I34" s="177"/>
      <c r="J34" s="110"/>
      <c r="K34" s="110">
        <f>E34*D34</f>
        <v>0</v>
      </c>
      <c r="L34" s="110">
        <f>G34*D34</f>
        <v>0</v>
      </c>
      <c r="M34" s="110"/>
      <c r="N34" s="110">
        <f>I34*D34</f>
        <v>0</v>
      </c>
      <c r="O34" s="282">
        <f>SUM(L34:N34)</f>
        <v>0</v>
      </c>
    </row>
    <row r="35" spans="1:23" ht="15" x14ac:dyDescent="0.2">
      <c r="A35" s="316" t="s">
        <v>208</v>
      </c>
      <c r="B35" s="184" t="s">
        <v>257</v>
      </c>
      <c r="C35" s="176" t="s">
        <v>56</v>
      </c>
      <c r="D35" s="380">
        <v>16</v>
      </c>
      <c r="E35" s="110"/>
      <c r="F35" s="177"/>
      <c r="G35" s="177"/>
      <c r="H35" s="115"/>
      <c r="I35" s="177"/>
      <c r="J35" s="110"/>
      <c r="K35" s="110">
        <f>E35*D35</f>
        <v>0</v>
      </c>
      <c r="L35" s="110">
        <f>G35*D35</f>
        <v>0</v>
      </c>
      <c r="M35" s="110">
        <f>H35*D35</f>
        <v>0</v>
      </c>
      <c r="N35" s="110">
        <f>I35*D35</f>
        <v>0</v>
      </c>
      <c r="O35" s="282">
        <f>SUM(L35:N35)</f>
        <v>0</v>
      </c>
    </row>
    <row r="36" spans="1:23" s="1" customFormat="1" ht="15" x14ac:dyDescent="0.25">
      <c r="A36" s="646" t="s">
        <v>16</v>
      </c>
      <c r="B36" s="647"/>
      <c r="C36" s="647"/>
      <c r="D36" s="647"/>
      <c r="E36" s="647"/>
      <c r="F36" s="647"/>
      <c r="G36" s="647"/>
      <c r="H36" s="647"/>
      <c r="I36" s="647"/>
      <c r="J36" s="648"/>
      <c r="K36" s="252">
        <f>SUM(K25:K30,K33:K35)</f>
        <v>0</v>
      </c>
      <c r="L36" s="253">
        <f>SUM(L25:L35)</f>
        <v>0</v>
      </c>
      <c r="M36" s="253">
        <f>SUM(M25:M35)</f>
        <v>0</v>
      </c>
      <c r="N36" s="253">
        <f>SUM(N25:N35)</f>
        <v>0</v>
      </c>
      <c r="O36" s="314">
        <f>SUM(O25:O35)</f>
        <v>0</v>
      </c>
      <c r="S36" s="46"/>
      <c r="T36" s="46"/>
      <c r="U36" s="46"/>
      <c r="V36" s="46"/>
      <c r="W36" s="46"/>
    </row>
    <row r="37" spans="1:23" ht="15" x14ac:dyDescent="0.25">
      <c r="A37" s="318" t="s">
        <v>64</v>
      </c>
      <c r="B37" s="174" t="s">
        <v>65</v>
      </c>
      <c r="C37" s="175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288"/>
    </row>
    <row r="38" spans="1:23" x14ac:dyDescent="0.2">
      <c r="A38" s="641" t="s">
        <v>66</v>
      </c>
      <c r="B38" s="642"/>
      <c r="C38" s="642"/>
      <c r="D38" s="642"/>
      <c r="E38" s="642"/>
      <c r="F38" s="642"/>
      <c r="G38" s="642"/>
      <c r="H38" s="642"/>
      <c r="I38" s="642"/>
      <c r="J38" s="642"/>
      <c r="K38" s="642"/>
      <c r="L38" s="642"/>
      <c r="M38" s="642"/>
      <c r="N38" s="642"/>
      <c r="O38" s="643"/>
    </row>
    <row r="39" spans="1:23" ht="22.5" x14ac:dyDescent="0.2">
      <c r="A39" s="316" t="s">
        <v>52</v>
      </c>
      <c r="B39" s="185" t="s">
        <v>304</v>
      </c>
      <c r="C39" s="183" t="s">
        <v>56</v>
      </c>
      <c r="D39" s="358">
        <v>2</v>
      </c>
      <c r="E39" s="110"/>
      <c r="F39" s="177"/>
      <c r="G39" s="110"/>
      <c r="H39" s="596" t="s">
        <v>483</v>
      </c>
      <c r="I39" s="115"/>
      <c r="J39" s="110"/>
      <c r="K39" s="110">
        <f>E39*D39</f>
        <v>0</v>
      </c>
      <c r="L39" s="110">
        <f>G39*D39</f>
        <v>0</v>
      </c>
      <c r="M39" s="596" t="s">
        <v>483</v>
      </c>
      <c r="N39" s="110">
        <f>I39*D39</f>
        <v>0</v>
      </c>
      <c r="O39" s="282">
        <f>SUM(L39:N39)</f>
        <v>0</v>
      </c>
      <c r="Q39" s="90"/>
    </row>
    <row r="40" spans="1:23" x14ac:dyDescent="0.2">
      <c r="A40" s="641" t="s">
        <v>67</v>
      </c>
      <c r="B40" s="642"/>
      <c r="C40" s="642"/>
      <c r="D40" s="642"/>
      <c r="E40" s="642"/>
      <c r="F40" s="642"/>
      <c r="G40" s="642"/>
      <c r="H40" s="642"/>
      <c r="I40" s="642"/>
      <c r="J40" s="642"/>
      <c r="K40" s="642"/>
      <c r="L40" s="642"/>
      <c r="M40" s="642"/>
      <c r="N40" s="642"/>
      <c r="O40" s="643"/>
      <c r="Q40" s="90"/>
    </row>
    <row r="41" spans="1:23" ht="22.5" x14ac:dyDescent="0.2">
      <c r="A41" s="316" t="s">
        <v>53</v>
      </c>
      <c r="B41" s="224" t="s">
        <v>371</v>
      </c>
      <c r="C41" s="183" t="s">
        <v>56</v>
      </c>
      <c r="D41" s="377">
        <v>1</v>
      </c>
      <c r="E41" s="110"/>
      <c r="F41" s="177"/>
      <c r="G41" s="110"/>
      <c r="H41" s="596" t="s">
        <v>483</v>
      </c>
      <c r="I41" s="115"/>
      <c r="J41" s="110"/>
      <c r="K41" s="110">
        <f>E41*D41</f>
        <v>0</v>
      </c>
      <c r="L41" s="110">
        <f>G41*D41</f>
        <v>0</v>
      </c>
      <c r="M41" s="596" t="s">
        <v>483</v>
      </c>
      <c r="N41" s="110">
        <f>I41*D41</f>
        <v>0</v>
      </c>
      <c r="O41" s="282">
        <f>SUM(L41:N41)</f>
        <v>0</v>
      </c>
      <c r="Q41" s="90"/>
    </row>
    <row r="42" spans="1:23" ht="22.5" x14ac:dyDescent="0.2">
      <c r="A42" s="316" t="s">
        <v>185</v>
      </c>
      <c r="B42" s="224" t="s">
        <v>372</v>
      </c>
      <c r="C42" s="183" t="s">
        <v>56</v>
      </c>
      <c r="D42" s="377">
        <v>4</v>
      </c>
      <c r="E42" s="110"/>
      <c r="F42" s="177"/>
      <c r="G42" s="110"/>
      <c r="H42" s="596" t="s">
        <v>483</v>
      </c>
      <c r="I42" s="115"/>
      <c r="J42" s="110"/>
      <c r="K42" s="110">
        <f>E42*D42</f>
        <v>0</v>
      </c>
      <c r="L42" s="110">
        <f>G42*D42</f>
        <v>0</v>
      </c>
      <c r="M42" s="596" t="s">
        <v>483</v>
      </c>
      <c r="N42" s="110">
        <f>I42*D42</f>
        <v>0</v>
      </c>
      <c r="O42" s="282">
        <f>SUM(L42:N42)</f>
        <v>0</v>
      </c>
      <c r="Q42" s="90"/>
    </row>
    <row r="43" spans="1:23" x14ac:dyDescent="0.2">
      <c r="A43" s="641" t="s">
        <v>373</v>
      </c>
      <c r="B43" s="642"/>
      <c r="C43" s="642"/>
      <c r="D43" s="642"/>
      <c r="E43" s="642"/>
      <c r="F43" s="642"/>
      <c r="G43" s="642"/>
      <c r="H43" s="642"/>
      <c r="I43" s="642"/>
      <c r="J43" s="642"/>
      <c r="K43" s="642"/>
      <c r="L43" s="642"/>
      <c r="M43" s="642"/>
      <c r="N43" s="642"/>
      <c r="O43" s="643"/>
    </row>
    <row r="44" spans="1:23" s="369" customFormat="1" ht="22.5" customHeight="1" x14ac:dyDescent="0.2">
      <c r="A44" s="363">
        <v>4</v>
      </c>
      <c r="B44" s="364" t="s">
        <v>374</v>
      </c>
      <c r="C44" s="176" t="s">
        <v>45</v>
      </c>
      <c r="D44" s="368">
        <v>1</v>
      </c>
      <c r="E44" s="365"/>
      <c r="F44" s="365"/>
      <c r="G44" s="365"/>
      <c r="H44" s="596" t="s">
        <v>483</v>
      </c>
      <c r="I44" s="360"/>
      <c r="J44" s="360"/>
      <c r="K44" s="360">
        <f>E44*D44</f>
        <v>0</v>
      </c>
      <c r="L44" s="360">
        <f>G44*D44</f>
        <v>0</v>
      </c>
      <c r="M44" s="596" t="s">
        <v>483</v>
      </c>
      <c r="N44" s="360">
        <f>I44*D44</f>
        <v>0</v>
      </c>
      <c r="O44" s="361">
        <f>SUM(L44:N44)</f>
        <v>0</v>
      </c>
      <c r="S44" s="46"/>
      <c r="T44" s="46"/>
      <c r="U44" s="46"/>
      <c r="V44" s="46"/>
      <c r="W44" s="46"/>
    </row>
    <row r="45" spans="1:23" s="369" customFormat="1" ht="27" customHeight="1" x14ac:dyDescent="0.2">
      <c r="A45" s="363">
        <v>5</v>
      </c>
      <c r="B45" s="366" t="s">
        <v>375</v>
      </c>
      <c r="C45" s="176" t="s">
        <v>45</v>
      </c>
      <c r="D45" s="370">
        <v>1</v>
      </c>
      <c r="E45" s="365"/>
      <c r="F45" s="365"/>
      <c r="G45" s="365"/>
      <c r="H45" s="596" t="s">
        <v>483</v>
      </c>
      <c r="I45" s="360"/>
      <c r="J45" s="360"/>
      <c r="K45" s="360">
        <f>E45*D45</f>
        <v>0</v>
      </c>
      <c r="L45" s="360">
        <f>G45*D45</f>
        <v>0</v>
      </c>
      <c r="M45" s="596" t="s">
        <v>483</v>
      </c>
      <c r="N45" s="360">
        <f>I45*D45</f>
        <v>0</v>
      </c>
      <c r="O45" s="361">
        <f>SUM(L45:N45)</f>
        <v>0</v>
      </c>
      <c r="S45" s="46"/>
      <c r="T45" s="46"/>
      <c r="U45" s="46"/>
      <c r="V45" s="46"/>
      <c r="W45" s="46"/>
    </row>
    <row r="46" spans="1:23" x14ac:dyDescent="0.2">
      <c r="A46" s="641" t="s">
        <v>68</v>
      </c>
      <c r="B46" s="642"/>
      <c r="C46" s="642"/>
      <c r="D46" s="642"/>
      <c r="E46" s="642"/>
      <c r="F46" s="642"/>
      <c r="G46" s="642"/>
      <c r="H46" s="642"/>
      <c r="I46" s="642"/>
      <c r="J46" s="642"/>
      <c r="K46" s="642"/>
      <c r="L46" s="642"/>
      <c r="M46" s="642"/>
      <c r="N46" s="642"/>
      <c r="O46" s="643"/>
      <c r="Q46" s="90"/>
    </row>
    <row r="47" spans="1:23" ht="16.5" customHeight="1" x14ac:dyDescent="0.2">
      <c r="A47" s="313" t="s">
        <v>205</v>
      </c>
      <c r="B47" s="133" t="s">
        <v>376</v>
      </c>
      <c r="C47" s="176" t="s">
        <v>45</v>
      </c>
      <c r="D47" s="377">
        <v>3</v>
      </c>
      <c r="E47" s="110"/>
      <c r="F47" s="177"/>
      <c r="G47" s="110"/>
      <c r="H47" s="596" t="s">
        <v>483</v>
      </c>
      <c r="I47" s="115"/>
      <c r="J47" s="110"/>
      <c r="K47" s="110">
        <f>E47*D47</f>
        <v>0</v>
      </c>
      <c r="L47" s="110">
        <f>G47*D47</f>
        <v>0</v>
      </c>
      <c r="M47" s="596" t="s">
        <v>483</v>
      </c>
      <c r="N47" s="110">
        <f>I47*D47</f>
        <v>0</v>
      </c>
      <c r="O47" s="282">
        <f>SUM(L47:N47)</f>
        <v>0</v>
      </c>
      <c r="Q47" s="90"/>
      <c r="R47" s="375"/>
    </row>
    <row r="48" spans="1:23" ht="22.5" x14ac:dyDescent="0.2">
      <c r="A48" s="313" t="s">
        <v>206</v>
      </c>
      <c r="B48" s="133" t="s">
        <v>377</v>
      </c>
      <c r="C48" s="183" t="s">
        <v>45</v>
      </c>
      <c r="D48" s="377">
        <v>7</v>
      </c>
      <c r="E48" s="110"/>
      <c r="F48" s="177"/>
      <c r="G48" s="110"/>
      <c r="H48" s="596" t="s">
        <v>483</v>
      </c>
      <c r="I48" s="115"/>
      <c r="J48" s="110"/>
      <c r="K48" s="110">
        <f t="shared" ref="K48:K60" si="8">E48*D48</f>
        <v>0</v>
      </c>
      <c r="L48" s="110">
        <f t="shared" ref="L48:L60" si="9">G48*D48</f>
        <v>0</v>
      </c>
      <c r="M48" s="596" t="s">
        <v>483</v>
      </c>
      <c r="N48" s="110">
        <f t="shared" ref="N48:N60" si="10">I48*D48</f>
        <v>0</v>
      </c>
      <c r="O48" s="282">
        <f t="shared" ref="O48:O60" si="11">SUM(L48:N48)</f>
        <v>0</v>
      </c>
      <c r="Q48" s="90"/>
    </row>
    <row r="49" spans="1:18" ht="22.5" x14ac:dyDescent="0.2">
      <c r="A49" s="313" t="s">
        <v>207</v>
      </c>
      <c r="B49" s="182" t="s">
        <v>378</v>
      </c>
      <c r="C49" s="183" t="s">
        <v>45</v>
      </c>
      <c r="D49" s="377">
        <v>1</v>
      </c>
      <c r="E49" s="110"/>
      <c r="F49" s="177"/>
      <c r="G49" s="110"/>
      <c r="H49" s="596" t="s">
        <v>483</v>
      </c>
      <c r="I49" s="115"/>
      <c r="J49" s="110"/>
      <c r="K49" s="110">
        <f>E49*D49</f>
        <v>0</v>
      </c>
      <c r="L49" s="110">
        <f>G49*D49</f>
        <v>0</v>
      </c>
      <c r="M49" s="596" t="s">
        <v>483</v>
      </c>
      <c r="N49" s="110">
        <f>I49*D49</f>
        <v>0</v>
      </c>
      <c r="O49" s="282">
        <f>SUM(L49:N49)</f>
        <v>0</v>
      </c>
      <c r="Q49" s="90"/>
    </row>
    <row r="50" spans="1:18" ht="22.5" x14ac:dyDescent="0.2">
      <c r="A50" s="313" t="s">
        <v>207</v>
      </c>
      <c r="B50" s="182" t="s">
        <v>408</v>
      </c>
      <c r="C50" s="183" t="s">
        <v>45</v>
      </c>
      <c r="D50" s="377">
        <v>1</v>
      </c>
      <c r="E50" s="110"/>
      <c r="F50" s="177"/>
      <c r="G50" s="110"/>
      <c r="H50" s="596" t="s">
        <v>483</v>
      </c>
      <c r="I50" s="115"/>
      <c r="J50" s="110"/>
      <c r="K50" s="110">
        <f>E50*D50</f>
        <v>0</v>
      </c>
      <c r="L50" s="110">
        <f>G50*D50</f>
        <v>0</v>
      </c>
      <c r="M50" s="596" t="s">
        <v>483</v>
      </c>
      <c r="N50" s="110">
        <f>I50*D50</f>
        <v>0</v>
      </c>
      <c r="O50" s="282">
        <f>SUM(L50:N50)</f>
        <v>0</v>
      </c>
      <c r="Q50" s="90"/>
    </row>
    <row r="51" spans="1:18" ht="22.5" x14ac:dyDescent="0.2">
      <c r="A51" s="313" t="s">
        <v>208</v>
      </c>
      <c r="B51" s="182" t="s">
        <v>379</v>
      </c>
      <c r="C51" s="183" t="s">
        <v>45</v>
      </c>
      <c r="D51" s="377">
        <v>1</v>
      </c>
      <c r="E51" s="110"/>
      <c r="F51" s="177"/>
      <c r="G51" s="110"/>
      <c r="H51" s="596" t="s">
        <v>483</v>
      </c>
      <c r="I51" s="115"/>
      <c r="J51" s="110"/>
      <c r="K51" s="110">
        <f>E51*D51</f>
        <v>0</v>
      </c>
      <c r="L51" s="110">
        <f>G51*D51</f>
        <v>0</v>
      </c>
      <c r="M51" s="596" t="s">
        <v>483</v>
      </c>
      <c r="N51" s="110">
        <f>I51*D51</f>
        <v>0</v>
      </c>
      <c r="O51" s="282">
        <f>SUM(L51:N51)</f>
        <v>0</v>
      </c>
      <c r="Q51" s="90"/>
    </row>
    <row r="52" spans="1:18" ht="22.5" x14ac:dyDescent="0.2">
      <c r="A52" s="313" t="s">
        <v>209</v>
      </c>
      <c r="B52" s="182" t="s">
        <v>409</v>
      </c>
      <c r="C52" s="183" t="s">
        <v>45</v>
      </c>
      <c r="D52" s="377">
        <v>1</v>
      </c>
      <c r="E52" s="110"/>
      <c r="F52" s="177"/>
      <c r="G52" s="110"/>
      <c r="H52" s="596" t="s">
        <v>483</v>
      </c>
      <c r="I52" s="115"/>
      <c r="J52" s="110"/>
      <c r="K52" s="110">
        <f>E52*D52</f>
        <v>0</v>
      </c>
      <c r="L52" s="110">
        <f>G52*D52</f>
        <v>0</v>
      </c>
      <c r="M52" s="596" t="s">
        <v>483</v>
      </c>
      <c r="N52" s="110">
        <f>I52*D52</f>
        <v>0</v>
      </c>
      <c r="O52" s="282">
        <f>SUM(L52:N52)</f>
        <v>0</v>
      </c>
      <c r="Q52" s="90"/>
    </row>
    <row r="53" spans="1:18" ht="22.5" x14ac:dyDescent="0.2">
      <c r="A53" s="313" t="s">
        <v>210</v>
      </c>
      <c r="B53" s="182" t="s">
        <v>410</v>
      </c>
      <c r="C53" s="183" t="s">
        <v>45</v>
      </c>
      <c r="D53" s="377">
        <v>1</v>
      </c>
      <c r="E53" s="110"/>
      <c r="F53" s="177"/>
      <c r="G53" s="110"/>
      <c r="H53" s="596" t="s">
        <v>483</v>
      </c>
      <c r="I53" s="115"/>
      <c r="J53" s="110"/>
      <c r="K53" s="110">
        <f t="shared" si="8"/>
        <v>0</v>
      </c>
      <c r="L53" s="110">
        <f t="shared" si="9"/>
        <v>0</v>
      </c>
      <c r="M53" s="596" t="s">
        <v>483</v>
      </c>
      <c r="N53" s="110">
        <f t="shared" si="10"/>
        <v>0</v>
      </c>
      <c r="O53" s="282">
        <f t="shared" si="11"/>
        <v>0</v>
      </c>
      <c r="Q53" s="90"/>
    </row>
    <row r="54" spans="1:18" s="409" customFormat="1" ht="15.75" customHeight="1" x14ac:dyDescent="0.25">
      <c r="A54" s="313" t="s">
        <v>211</v>
      </c>
      <c r="B54" s="133" t="s">
        <v>412</v>
      </c>
      <c r="C54" s="176" t="s">
        <v>45</v>
      </c>
      <c r="D54" s="377">
        <v>2</v>
      </c>
      <c r="E54" s="110"/>
      <c r="F54" s="177"/>
      <c r="G54" s="110"/>
      <c r="H54" s="596" t="s">
        <v>483</v>
      </c>
      <c r="I54" s="115"/>
      <c r="J54" s="110"/>
      <c r="K54" s="110">
        <f t="shared" si="8"/>
        <v>0</v>
      </c>
      <c r="L54" s="110">
        <f t="shared" si="9"/>
        <v>0</v>
      </c>
      <c r="M54" s="596" t="s">
        <v>483</v>
      </c>
      <c r="N54" s="110">
        <f t="shared" si="10"/>
        <v>0</v>
      </c>
      <c r="O54" s="282">
        <f t="shared" si="11"/>
        <v>0</v>
      </c>
      <c r="Q54" s="410"/>
      <c r="R54" s="375"/>
    </row>
    <row r="55" spans="1:18" ht="22.5" x14ac:dyDescent="0.2">
      <c r="A55" s="313" t="s">
        <v>212</v>
      </c>
      <c r="B55" s="133" t="s">
        <v>413</v>
      </c>
      <c r="C55" s="183" t="s">
        <v>45</v>
      </c>
      <c r="D55" s="377">
        <v>1</v>
      </c>
      <c r="E55" s="110"/>
      <c r="F55" s="177"/>
      <c r="G55" s="110"/>
      <c r="H55" s="596" t="s">
        <v>483</v>
      </c>
      <c r="I55" s="115"/>
      <c r="J55" s="110"/>
      <c r="K55" s="110">
        <f>E55*D55</f>
        <v>0</v>
      </c>
      <c r="L55" s="110">
        <f>G55*D55</f>
        <v>0</v>
      </c>
      <c r="M55" s="596" t="s">
        <v>483</v>
      </c>
      <c r="N55" s="110">
        <f>I55*D55</f>
        <v>0</v>
      </c>
      <c r="O55" s="282">
        <f>SUM(L55:N55)</f>
        <v>0</v>
      </c>
      <c r="Q55" s="90"/>
    </row>
    <row r="56" spans="1:18" ht="22.5" x14ac:dyDescent="0.2">
      <c r="A56" s="313" t="s">
        <v>221</v>
      </c>
      <c r="B56" s="133" t="s">
        <v>411</v>
      </c>
      <c r="C56" s="183" t="s">
        <v>45</v>
      </c>
      <c r="D56" s="377">
        <v>1</v>
      </c>
      <c r="E56" s="110"/>
      <c r="F56" s="177"/>
      <c r="G56" s="110"/>
      <c r="H56" s="596" t="s">
        <v>483</v>
      </c>
      <c r="I56" s="115"/>
      <c r="J56" s="110"/>
      <c r="K56" s="110">
        <f t="shared" si="8"/>
        <v>0</v>
      </c>
      <c r="L56" s="110">
        <f t="shared" si="9"/>
        <v>0</v>
      </c>
      <c r="M56" s="596" t="s">
        <v>483</v>
      </c>
      <c r="N56" s="110">
        <f t="shared" si="10"/>
        <v>0</v>
      </c>
      <c r="O56" s="282">
        <f t="shared" si="11"/>
        <v>0</v>
      </c>
      <c r="Q56" s="90"/>
    </row>
    <row r="57" spans="1:18" ht="15" customHeight="1" x14ac:dyDescent="0.2">
      <c r="A57" s="313" t="s">
        <v>215</v>
      </c>
      <c r="B57" s="376" t="s">
        <v>414</v>
      </c>
      <c r="C57" s="176" t="s">
        <v>45</v>
      </c>
      <c r="D57" s="377">
        <v>1</v>
      </c>
      <c r="E57" s="110"/>
      <c r="F57" s="177"/>
      <c r="G57" s="110"/>
      <c r="H57" s="596" t="s">
        <v>483</v>
      </c>
      <c r="I57" s="115"/>
      <c r="J57" s="110"/>
      <c r="K57" s="110">
        <f t="shared" si="8"/>
        <v>0</v>
      </c>
      <c r="L57" s="110">
        <f t="shared" si="9"/>
        <v>0</v>
      </c>
      <c r="M57" s="596" t="s">
        <v>483</v>
      </c>
      <c r="N57" s="110">
        <f t="shared" si="10"/>
        <v>0</v>
      </c>
      <c r="O57" s="282">
        <f t="shared" si="11"/>
        <v>0</v>
      </c>
      <c r="Q57" s="90"/>
      <c r="R57" s="375"/>
    </row>
    <row r="58" spans="1:18" ht="18" customHeight="1" x14ac:dyDescent="0.2">
      <c r="A58" s="313" t="s">
        <v>222</v>
      </c>
      <c r="B58" s="133" t="s">
        <v>305</v>
      </c>
      <c r="C58" s="183" t="s">
        <v>45</v>
      </c>
      <c r="D58" s="377">
        <v>1</v>
      </c>
      <c r="E58" s="110"/>
      <c r="F58" s="177"/>
      <c r="G58" s="110"/>
      <c r="H58" s="596" t="s">
        <v>483</v>
      </c>
      <c r="I58" s="115"/>
      <c r="J58" s="110"/>
      <c r="K58" s="110">
        <f t="shared" si="8"/>
        <v>0</v>
      </c>
      <c r="L58" s="110">
        <f t="shared" si="9"/>
        <v>0</v>
      </c>
      <c r="M58" s="596" t="s">
        <v>483</v>
      </c>
      <c r="N58" s="110">
        <f t="shared" si="10"/>
        <v>0</v>
      </c>
      <c r="O58" s="282">
        <f t="shared" si="11"/>
        <v>0</v>
      </c>
      <c r="Q58" s="90"/>
    </row>
    <row r="59" spans="1:18" ht="18" customHeight="1" x14ac:dyDescent="0.2">
      <c r="A59" s="313" t="s">
        <v>223</v>
      </c>
      <c r="B59" s="133" t="s">
        <v>380</v>
      </c>
      <c r="C59" s="183" t="s">
        <v>45</v>
      </c>
      <c r="D59" s="377">
        <v>2</v>
      </c>
      <c r="E59" s="110"/>
      <c r="F59" s="177"/>
      <c r="G59" s="110"/>
      <c r="H59" s="596" t="s">
        <v>483</v>
      </c>
      <c r="I59" s="115"/>
      <c r="J59" s="110"/>
      <c r="K59" s="110">
        <f t="shared" si="8"/>
        <v>0</v>
      </c>
      <c r="L59" s="110">
        <f t="shared" si="9"/>
        <v>0</v>
      </c>
      <c r="M59" s="596" t="s">
        <v>483</v>
      </c>
      <c r="N59" s="110">
        <f t="shared" si="10"/>
        <v>0</v>
      </c>
      <c r="O59" s="282">
        <f t="shared" si="11"/>
        <v>0</v>
      </c>
      <c r="Q59" s="90"/>
    </row>
    <row r="60" spans="1:18" ht="18" customHeight="1" x14ac:dyDescent="0.2">
      <c r="A60" s="313" t="s">
        <v>224</v>
      </c>
      <c r="B60" s="336" t="s">
        <v>381</v>
      </c>
      <c r="C60" s="183" t="s">
        <v>45</v>
      </c>
      <c r="D60" s="377">
        <v>1</v>
      </c>
      <c r="E60" s="110"/>
      <c r="F60" s="177"/>
      <c r="G60" s="110"/>
      <c r="H60" s="596" t="s">
        <v>483</v>
      </c>
      <c r="I60" s="115"/>
      <c r="J60" s="110"/>
      <c r="K60" s="110">
        <f t="shared" si="8"/>
        <v>0</v>
      </c>
      <c r="L60" s="110">
        <f t="shared" si="9"/>
        <v>0</v>
      </c>
      <c r="M60" s="596" t="s">
        <v>483</v>
      </c>
      <c r="N60" s="110">
        <f t="shared" si="10"/>
        <v>0</v>
      </c>
      <c r="O60" s="282">
        <f t="shared" si="11"/>
        <v>0</v>
      </c>
      <c r="Q60" s="90"/>
    </row>
    <row r="61" spans="1:18" ht="15" customHeight="1" x14ac:dyDescent="0.2">
      <c r="A61" s="641" t="s">
        <v>69</v>
      </c>
      <c r="B61" s="642"/>
      <c r="C61" s="642"/>
      <c r="D61" s="642"/>
      <c r="E61" s="642"/>
      <c r="F61" s="642"/>
      <c r="G61" s="642"/>
      <c r="H61" s="642"/>
      <c r="I61" s="642"/>
      <c r="J61" s="642"/>
      <c r="K61" s="642"/>
      <c r="L61" s="642"/>
      <c r="M61" s="642"/>
      <c r="N61" s="642"/>
      <c r="O61" s="643"/>
      <c r="Q61" s="90"/>
    </row>
    <row r="62" spans="1:18" ht="22.5" x14ac:dyDescent="0.2">
      <c r="A62" s="316" t="s">
        <v>225</v>
      </c>
      <c r="B62" s="185" t="s">
        <v>306</v>
      </c>
      <c r="C62" s="183" t="s">
        <v>56</v>
      </c>
      <c r="D62" s="377">
        <v>4</v>
      </c>
      <c r="E62" s="110"/>
      <c r="F62" s="177"/>
      <c r="G62" s="110"/>
      <c r="H62" s="596" t="s">
        <v>483</v>
      </c>
      <c r="I62" s="110"/>
      <c r="J62" s="110"/>
      <c r="K62" s="110">
        <f>E62*D62</f>
        <v>0</v>
      </c>
      <c r="L62" s="110">
        <f>G62*D62</f>
        <v>0</v>
      </c>
      <c r="M62" s="596" t="s">
        <v>483</v>
      </c>
      <c r="N62" s="110">
        <f>I62*D62</f>
        <v>0</v>
      </c>
      <c r="O62" s="282">
        <f>SUM(L62:N62)</f>
        <v>0</v>
      </c>
      <c r="Q62" s="90"/>
    </row>
    <row r="63" spans="1:18" ht="22.5" x14ac:dyDescent="0.2">
      <c r="A63" s="316" t="s">
        <v>226</v>
      </c>
      <c r="B63" s="185" t="s">
        <v>382</v>
      </c>
      <c r="C63" s="183" t="s">
        <v>56</v>
      </c>
      <c r="D63" s="377">
        <v>1</v>
      </c>
      <c r="E63" s="110"/>
      <c r="F63" s="177"/>
      <c r="G63" s="110"/>
      <c r="H63" s="596" t="s">
        <v>483</v>
      </c>
      <c r="I63" s="110"/>
      <c r="J63" s="110"/>
      <c r="K63" s="110">
        <f>E63*D63</f>
        <v>0</v>
      </c>
      <c r="L63" s="110">
        <f>G63*D63</f>
        <v>0</v>
      </c>
      <c r="M63" s="596" t="s">
        <v>483</v>
      </c>
      <c r="N63" s="110">
        <f>I63*D63</f>
        <v>0</v>
      </c>
      <c r="O63" s="282">
        <f>SUM(L63:N63)</f>
        <v>0</v>
      </c>
      <c r="Q63" s="90"/>
    </row>
    <row r="64" spans="1:18" ht="22.5" x14ac:dyDescent="0.2">
      <c r="A64" s="316" t="s">
        <v>226</v>
      </c>
      <c r="B64" s="185" t="s">
        <v>383</v>
      </c>
      <c r="C64" s="183" t="s">
        <v>56</v>
      </c>
      <c r="D64" s="377">
        <v>4</v>
      </c>
      <c r="E64" s="110"/>
      <c r="F64" s="177"/>
      <c r="G64" s="110"/>
      <c r="H64" s="596" t="s">
        <v>483</v>
      </c>
      <c r="I64" s="110"/>
      <c r="J64" s="110"/>
      <c r="K64" s="110">
        <f>E64*D64</f>
        <v>0</v>
      </c>
      <c r="L64" s="110">
        <f>G64*D64</f>
        <v>0</v>
      </c>
      <c r="M64" s="596" t="s">
        <v>483</v>
      </c>
      <c r="N64" s="110">
        <f>I64*D64</f>
        <v>0</v>
      </c>
      <c r="O64" s="282">
        <f>SUM(L64:N64)</f>
        <v>0</v>
      </c>
      <c r="Q64" s="90"/>
    </row>
    <row r="65" spans="1:23" s="1" customFormat="1" ht="15" customHeight="1" x14ac:dyDescent="0.25">
      <c r="A65" s="646" t="s">
        <v>16</v>
      </c>
      <c r="B65" s="647"/>
      <c r="C65" s="647"/>
      <c r="D65" s="647"/>
      <c r="E65" s="647"/>
      <c r="F65" s="647"/>
      <c r="G65" s="647"/>
      <c r="H65" s="647"/>
      <c r="I65" s="647"/>
      <c r="J65" s="648"/>
      <c r="K65" s="252">
        <f>SUM(K39:K64)</f>
        <v>0</v>
      </c>
      <c r="L65" s="253">
        <f>SUM(L39:L64)</f>
        <v>0</v>
      </c>
      <c r="M65" s="253">
        <f>SUM(M39:M64)</f>
        <v>0</v>
      </c>
      <c r="N65" s="253">
        <f>SUM(N39:N64)</f>
        <v>0</v>
      </c>
      <c r="O65" s="314">
        <f>SUM(O39:O64)</f>
        <v>0</v>
      </c>
      <c r="S65" s="46"/>
      <c r="T65" s="46"/>
      <c r="U65" s="46"/>
      <c r="V65" s="46"/>
      <c r="W65" s="46"/>
    </row>
    <row r="66" spans="1:23" ht="15" x14ac:dyDescent="0.25">
      <c r="A66" s="318" t="s">
        <v>70</v>
      </c>
      <c r="B66" s="174" t="s">
        <v>71</v>
      </c>
      <c r="C66" s="175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288"/>
    </row>
    <row r="67" spans="1:23" ht="44.25" customHeight="1" x14ac:dyDescent="0.2">
      <c r="A67" s="313" t="s">
        <v>52</v>
      </c>
      <c r="B67" s="184" t="s">
        <v>258</v>
      </c>
      <c r="C67" s="176" t="s">
        <v>56</v>
      </c>
      <c r="D67" s="377">
        <v>5</v>
      </c>
      <c r="E67" s="110"/>
      <c r="F67" s="177"/>
      <c r="G67" s="177"/>
      <c r="H67" s="596" t="s">
        <v>483</v>
      </c>
      <c r="I67" s="115"/>
      <c r="J67" s="110"/>
      <c r="K67" s="110">
        <f t="shared" ref="K67:K75" si="12">E67*D67</f>
        <v>0</v>
      </c>
      <c r="L67" s="110">
        <f t="shared" ref="L67:L75" si="13">G67*D67</f>
        <v>0</v>
      </c>
      <c r="M67" s="596" t="s">
        <v>483</v>
      </c>
      <c r="N67" s="110">
        <f t="shared" ref="N67:N79" si="14">I67*D67</f>
        <v>0</v>
      </c>
      <c r="O67" s="282">
        <f t="shared" ref="O67:O79" si="15">SUM(L67:N67)</f>
        <v>0</v>
      </c>
    </row>
    <row r="68" spans="1:23" ht="29.25" x14ac:dyDescent="0.2">
      <c r="A68" s="313" t="s">
        <v>53</v>
      </c>
      <c r="B68" s="124" t="s">
        <v>216</v>
      </c>
      <c r="C68" s="178" t="s">
        <v>56</v>
      </c>
      <c r="D68" s="378">
        <v>4</v>
      </c>
      <c r="E68" s="110"/>
      <c r="F68" s="177"/>
      <c r="G68" s="177"/>
      <c r="H68" s="115"/>
      <c r="I68" s="115"/>
      <c r="J68" s="110"/>
      <c r="K68" s="110">
        <f t="shared" si="12"/>
        <v>0</v>
      </c>
      <c r="L68" s="110">
        <f t="shared" si="13"/>
        <v>0</v>
      </c>
      <c r="M68" s="110">
        <f t="shared" ref="M68:M75" si="16">H68*D68</f>
        <v>0</v>
      </c>
      <c r="N68" s="110">
        <f t="shared" si="14"/>
        <v>0</v>
      </c>
      <c r="O68" s="282">
        <f t="shared" si="15"/>
        <v>0</v>
      </c>
    </row>
    <row r="69" spans="1:23" s="6" customFormat="1" ht="15" x14ac:dyDescent="0.2">
      <c r="A69" s="313" t="s">
        <v>185</v>
      </c>
      <c r="B69" s="373" t="s">
        <v>311</v>
      </c>
      <c r="C69" s="187" t="s">
        <v>42</v>
      </c>
      <c r="D69" s="377">
        <v>4</v>
      </c>
      <c r="E69" s="110"/>
      <c r="F69" s="177"/>
      <c r="G69" s="177"/>
      <c r="H69" s="114"/>
      <c r="I69" s="114"/>
      <c r="J69" s="110"/>
      <c r="K69" s="110">
        <f t="shared" si="12"/>
        <v>0</v>
      </c>
      <c r="L69" s="110">
        <f t="shared" si="13"/>
        <v>0</v>
      </c>
      <c r="M69" s="110">
        <f t="shared" si="16"/>
        <v>0</v>
      </c>
      <c r="N69" s="110">
        <f t="shared" si="14"/>
        <v>0</v>
      </c>
      <c r="O69" s="282">
        <f t="shared" si="15"/>
        <v>0</v>
      </c>
    </row>
    <row r="70" spans="1:23" ht="29.25" x14ac:dyDescent="0.2">
      <c r="A70" s="313" t="s">
        <v>203</v>
      </c>
      <c r="B70" s="188" t="s">
        <v>312</v>
      </c>
      <c r="C70" s="178" t="s">
        <v>217</v>
      </c>
      <c r="D70" s="377">
        <v>4</v>
      </c>
      <c r="E70" s="110"/>
      <c r="F70" s="177"/>
      <c r="G70" s="177"/>
      <c r="H70" s="110"/>
      <c r="I70" s="110"/>
      <c r="J70" s="110"/>
      <c r="K70" s="110">
        <f t="shared" si="12"/>
        <v>0</v>
      </c>
      <c r="L70" s="110">
        <f t="shared" si="13"/>
        <v>0</v>
      </c>
      <c r="M70" s="110">
        <f t="shared" si="16"/>
        <v>0</v>
      </c>
      <c r="N70" s="110">
        <f t="shared" si="14"/>
        <v>0</v>
      </c>
      <c r="O70" s="282">
        <f t="shared" si="15"/>
        <v>0</v>
      </c>
    </row>
    <row r="71" spans="1:23" ht="15" x14ac:dyDescent="0.2">
      <c r="A71" s="313" t="s">
        <v>204</v>
      </c>
      <c r="B71" s="188" t="s">
        <v>218</v>
      </c>
      <c r="C71" s="176" t="s">
        <v>56</v>
      </c>
      <c r="D71" s="377">
        <v>18</v>
      </c>
      <c r="E71" s="110"/>
      <c r="F71" s="177"/>
      <c r="G71" s="177"/>
      <c r="H71" s="110"/>
      <c r="I71" s="110"/>
      <c r="J71" s="110"/>
      <c r="K71" s="110">
        <f t="shared" si="12"/>
        <v>0</v>
      </c>
      <c r="L71" s="110">
        <f t="shared" si="13"/>
        <v>0</v>
      </c>
      <c r="M71" s="110">
        <f t="shared" si="16"/>
        <v>0</v>
      </c>
      <c r="N71" s="110">
        <f t="shared" si="14"/>
        <v>0</v>
      </c>
      <c r="O71" s="282">
        <f t="shared" si="15"/>
        <v>0</v>
      </c>
      <c r="Q71" s="90"/>
    </row>
    <row r="72" spans="1:23" ht="15" x14ac:dyDescent="0.2">
      <c r="A72" s="313" t="s">
        <v>205</v>
      </c>
      <c r="B72" s="188" t="s">
        <v>219</v>
      </c>
      <c r="C72" s="176" t="s">
        <v>56</v>
      </c>
      <c r="D72" s="377">
        <v>66</v>
      </c>
      <c r="E72" s="110"/>
      <c r="F72" s="177"/>
      <c r="G72" s="177"/>
      <c r="H72" s="110"/>
      <c r="I72" s="110"/>
      <c r="J72" s="110"/>
      <c r="K72" s="110">
        <f t="shared" si="12"/>
        <v>0</v>
      </c>
      <c r="L72" s="110">
        <f t="shared" si="13"/>
        <v>0</v>
      </c>
      <c r="M72" s="110">
        <f t="shared" si="16"/>
        <v>0</v>
      </c>
      <c r="N72" s="110">
        <f t="shared" si="14"/>
        <v>0</v>
      </c>
      <c r="O72" s="282">
        <f t="shared" si="15"/>
        <v>0</v>
      </c>
      <c r="Q72" s="90"/>
    </row>
    <row r="73" spans="1:23" ht="29.25" x14ac:dyDescent="0.2">
      <c r="A73" s="313" t="s">
        <v>206</v>
      </c>
      <c r="B73" s="188" t="s">
        <v>313</v>
      </c>
      <c r="C73" s="178" t="s">
        <v>217</v>
      </c>
      <c r="D73" s="377">
        <v>30</v>
      </c>
      <c r="E73" s="110"/>
      <c r="F73" s="177"/>
      <c r="G73" s="177"/>
      <c r="H73" s="110"/>
      <c r="I73" s="110"/>
      <c r="J73" s="110"/>
      <c r="K73" s="110">
        <f t="shared" si="12"/>
        <v>0</v>
      </c>
      <c r="L73" s="110">
        <f t="shared" si="13"/>
        <v>0</v>
      </c>
      <c r="M73" s="110">
        <f t="shared" si="16"/>
        <v>0</v>
      </c>
      <c r="N73" s="110">
        <f t="shared" si="14"/>
        <v>0</v>
      </c>
      <c r="O73" s="282">
        <f t="shared" si="15"/>
        <v>0</v>
      </c>
      <c r="Q73" s="90"/>
    </row>
    <row r="74" spans="1:23" ht="29.25" x14ac:dyDescent="0.2">
      <c r="A74" s="313" t="s">
        <v>207</v>
      </c>
      <c r="B74" s="188" t="s">
        <v>314</v>
      </c>
      <c r="C74" s="178" t="s">
        <v>217</v>
      </c>
      <c r="D74" s="377">
        <v>4</v>
      </c>
      <c r="E74" s="110"/>
      <c r="F74" s="177"/>
      <c r="G74" s="177"/>
      <c r="H74" s="110"/>
      <c r="I74" s="110"/>
      <c r="J74" s="110"/>
      <c r="K74" s="110">
        <f t="shared" si="12"/>
        <v>0</v>
      </c>
      <c r="L74" s="110">
        <f t="shared" si="13"/>
        <v>0</v>
      </c>
      <c r="M74" s="110">
        <f t="shared" si="16"/>
        <v>0</v>
      </c>
      <c r="N74" s="110">
        <f t="shared" si="14"/>
        <v>0</v>
      </c>
      <c r="O74" s="282">
        <f t="shared" si="15"/>
        <v>0</v>
      </c>
      <c r="Q74" s="90"/>
    </row>
    <row r="75" spans="1:23" ht="15" x14ac:dyDescent="0.2">
      <c r="A75" s="313" t="s">
        <v>208</v>
      </c>
      <c r="B75" s="188" t="s">
        <v>220</v>
      </c>
      <c r="C75" s="176" t="s">
        <v>56</v>
      </c>
      <c r="D75" s="377">
        <v>4</v>
      </c>
      <c r="E75" s="110"/>
      <c r="F75" s="177"/>
      <c r="G75" s="177"/>
      <c r="H75" s="115"/>
      <c r="I75" s="110"/>
      <c r="J75" s="110"/>
      <c r="K75" s="110">
        <f t="shared" si="12"/>
        <v>0</v>
      </c>
      <c r="L75" s="110">
        <f t="shared" si="13"/>
        <v>0</v>
      </c>
      <c r="M75" s="110">
        <f t="shared" si="16"/>
        <v>0</v>
      </c>
      <c r="N75" s="110">
        <f t="shared" si="14"/>
        <v>0</v>
      </c>
      <c r="O75" s="282">
        <f t="shared" si="15"/>
        <v>0</v>
      </c>
      <c r="Q75" s="90"/>
    </row>
    <row r="76" spans="1:23" s="49" customFormat="1" ht="15" x14ac:dyDescent="0.25">
      <c r="A76" s="313" t="s">
        <v>209</v>
      </c>
      <c r="B76" s="189" t="s">
        <v>259</v>
      </c>
      <c r="C76" s="151" t="s">
        <v>56</v>
      </c>
      <c r="D76" s="381">
        <v>18</v>
      </c>
      <c r="E76" s="190"/>
      <c r="F76" s="177"/>
      <c r="G76" s="177"/>
      <c r="H76" s="191"/>
      <c r="I76" s="191"/>
      <c r="J76" s="191"/>
      <c r="K76" s="192">
        <f t="shared" ref="K76:K82" si="17">SUM(E76*D76)</f>
        <v>0</v>
      </c>
      <c r="L76" s="191">
        <f t="shared" ref="L76:L82" si="18">D76*G76</f>
        <v>0</v>
      </c>
      <c r="M76" s="191"/>
      <c r="N76" s="191">
        <f t="shared" si="14"/>
        <v>0</v>
      </c>
      <c r="O76" s="319">
        <f t="shared" si="15"/>
        <v>0</v>
      </c>
      <c r="P76" s="48"/>
      <c r="Q76" s="91"/>
    </row>
    <row r="77" spans="1:23" ht="15" x14ac:dyDescent="0.25">
      <c r="A77" s="313" t="s">
        <v>210</v>
      </c>
      <c r="B77" s="189" t="s">
        <v>260</v>
      </c>
      <c r="C77" s="151" t="s">
        <v>56</v>
      </c>
      <c r="D77" s="381">
        <v>2</v>
      </c>
      <c r="E77" s="190"/>
      <c r="F77" s="177"/>
      <c r="G77" s="177"/>
      <c r="H77" s="191"/>
      <c r="I77" s="191"/>
      <c r="J77" s="191"/>
      <c r="K77" s="192">
        <f t="shared" si="17"/>
        <v>0</v>
      </c>
      <c r="L77" s="191">
        <f t="shared" si="18"/>
        <v>0</v>
      </c>
      <c r="M77" s="191">
        <f t="shared" ref="M77:M82" si="19">H77*D77</f>
        <v>0</v>
      </c>
      <c r="N77" s="191">
        <f t="shared" si="14"/>
        <v>0</v>
      </c>
      <c r="O77" s="319">
        <f t="shared" si="15"/>
        <v>0</v>
      </c>
      <c r="Q77" s="90"/>
    </row>
    <row r="78" spans="1:23" ht="15" x14ac:dyDescent="0.25">
      <c r="A78" s="313" t="s">
        <v>211</v>
      </c>
      <c r="B78" s="189" t="s">
        <v>386</v>
      </c>
      <c r="C78" s="151" t="s">
        <v>56</v>
      </c>
      <c r="D78" s="381">
        <v>80</v>
      </c>
      <c r="E78" s="190"/>
      <c r="F78" s="177"/>
      <c r="G78" s="177"/>
      <c r="H78" s="191"/>
      <c r="I78" s="191"/>
      <c r="J78" s="191"/>
      <c r="K78" s="192">
        <f t="shared" si="17"/>
        <v>0</v>
      </c>
      <c r="L78" s="191">
        <f t="shared" si="18"/>
        <v>0</v>
      </c>
      <c r="M78" s="191">
        <f t="shared" si="19"/>
        <v>0</v>
      </c>
      <c r="N78" s="191">
        <f>I78*D78</f>
        <v>0</v>
      </c>
      <c r="O78" s="319">
        <f>SUM(L78:N78)</f>
        <v>0</v>
      </c>
      <c r="Q78" s="90"/>
    </row>
    <row r="79" spans="1:23" s="50" customFormat="1" ht="15" x14ac:dyDescent="0.25">
      <c r="A79" s="313" t="s">
        <v>212</v>
      </c>
      <c r="B79" s="189" t="s">
        <v>261</v>
      </c>
      <c r="C79" s="151" t="s">
        <v>56</v>
      </c>
      <c r="D79" s="381">
        <v>11</v>
      </c>
      <c r="E79" s="190"/>
      <c r="F79" s="177"/>
      <c r="G79" s="177"/>
      <c r="H79" s="191"/>
      <c r="I79" s="191"/>
      <c r="J79" s="191"/>
      <c r="K79" s="192">
        <f t="shared" si="17"/>
        <v>0</v>
      </c>
      <c r="L79" s="191">
        <f t="shared" si="18"/>
        <v>0</v>
      </c>
      <c r="M79" s="191">
        <f t="shared" si="19"/>
        <v>0</v>
      </c>
      <c r="N79" s="191">
        <f t="shared" si="14"/>
        <v>0</v>
      </c>
      <c r="O79" s="319">
        <f t="shared" si="15"/>
        <v>0</v>
      </c>
      <c r="P79" s="3"/>
      <c r="Q79" s="92"/>
      <c r="R79" s="49"/>
    </row>
    <row r="80" spans="1:23" s="50" customFormat="1" ht="15" x14ac:dyDescent="0.25">
      <c r="A80" s="313" t="s">
        <v>221</v>
      </c>
      <c r="B80" s="189" t="s">
        <v>315</v>
      </c>
      <c r="C80" s="151" t="s">
        <v>56</v>
      </c>
      <c r="D80" s="381">
        <v>2</v>
      </c>
      <c r="E80" s="190"/>
      <c r="F80" s="177"/>
      <c r="G80" s="177"/>
      <c r="H80" s="191"/>
      <c r="I80" s="191"/>
      <c r="J80" s="191"/>
      <c r="K80" s="192">
        <f t="shared" si="17"/>
        <v>0</v>
      </c>
      <c r="L80" s="191">
        <f t="shared" si="18"/>
        <v>0</v>
      </c>
      <c r="M80" s="191">
        <f t="shared" si="19"/>
        <v>0</v>
      </c>
      <c r="N80" s="191">
        <f>I80*D80</f>
        <v>0</v>
      </c>
      <c r="O80" s="319">
        <f>SUM(L80:N80)</f>
        <v>0</v>
      </c>
      <c r="P80" s="3"/>
      <c r="Q80" s="92"/>
      <c r="R80" s="49"/>
    </row>
    <row r="81" spans="1:18" s="50" customFormat="1" ht="15" x14ac:dyDescent="0.25">
      <c r="A81" s="313" t="s">
        <v>215</v>
      </c>
      <c r="B81" s="189" t="s">
        <v>387</v>
      </c>
      <c r="C81" s="151" t="s">
        <v>56</v>
      </c>
      <c r="D81" s="381">
        <v>24</v>
      </c>
      <c r="E81" s="190"/>
      <c r="F81" s="177"/>
      <c r="G81" s="177"/>
      <c r="H81" s="191"/>
      <c r="I81" s="191"/>
      <c r="J81" s="191"/>
      <c r="K81" s="192">
        <f t="shared" si="17"/>
        <v>0</v>
      </c>
      <c r="L81" s="191">
        <f t="shared" si="18"/>
        <v>0</v>
      </c>
      <c r="M81" s="191">
        <f t="shared" si="19"/>
        <v>0</v>
      </c>
      <c r="N81" s="191">
        <f>I81*D81</f>
        <v>0</v>
      </c>
      <c r="O81" s="319">
        <f>SUM(L81:N81)</f>
        <v>0</v>
      </c>
      <c r="P81" s="3"/>
      <c r="Q81" s="92"/>
      <c r="R81" s="49"/>
    </row>
    <row r="82" spans="1:18" s="50" customFormat="1" ht="15" x14ac:dyDescent="0.25">
      <c r="A82" s="313" t="s">
        <v>222</v>
      </c>
      <c r="B82" s="189" t="s">
        <v>316</v>
      </c>
      <c r="C82" s="151" t="s">
        <v>56</v>
      </c>
      <c r="D82" s="381">
        <v>6</v>
      </c>
      <c r="E82" s="190"/>
      <c r="F82" s="177"/>
      <c r="G82" s="177"/>
      <c r="H82" s="191"/>
      <c r="I82" s="191"/>
      <c r="J82" s="191"/>
      <c r="K82" s="192">
        <f t="shared" si="17"/>
        <v>0</v>
      </c>
      <c r="L82" s="191">
        <f t="shared" si="18"/>
        <v>0</v>
      </c>
      <c r="M82" s="191">
        <f t="shared" si="19"/>
        <v>0</v>
      </c>
      <c r="N82" s="191">
        <f>I82*D82</f>
        <v>0</v>
      </c>
      <c r="O82" s="319">
        <f>SUM(L82:N82)</f>
        <v>0</v>
      </c>
      <c r="P82" s="3"/>
      <c r="Q82" s="92"/>
      <c r="R82" s="49"/>
    </row>
    <row r="83" spans="1:18" x14ac:dyDescent="0.2">
      <c r="A83" s="641" t="s">
        <v>72</v>
      </c>
      <c r="B83" s="642"/>
      <c r="C83" s="642"/>
      <c r="D83" s="642"/>
      <c r="E83" s="642"/>
      <c r="F83" s="642"/>
      <c r="G83" s="642"/>
      <c r="H83" s="642"/>
      <c r="I83" s="642"/>
      <c r="J83" s="642"/>
      <c r="K83" s="642"/>
      <c r="L83" s="642"/>
      <c r="M83" s="642"/>
      <c r="N83" s="642"/>
      <c r="O83" s="643"/>
      <c r="Q83" s="90"/>
    </row>
    <row r="84" spans="1:18" ht="29.25" x14ac:dyDescent="0.2">
      <c r="A84" s="313" t="s">
        <v>223</v>
      </c>
      <c r="B84" s="184" t="s">
        <v>235</v>
      </c>
      <c r="C84" s="176" t="s">
        <v>73</v>
      </c>
      <c r="D84" s="380">
        <v>2</v>
      </c>
      <c r="E84" s="110"/>
      <c r="F84" s="177"/>
      <c r="G84" s="177"/>
      <c r="H84" s="115"/>
      <c r="I84" s="110"/>
      <c r="J84" s="110"/>
      <c r="K84" s="110">
        <f>E84*D84</f>
        <v>0</v>
      </c>
      <c r="L84" s="110">
        <f>G84*D84</f>
        <v>0</v>
      </c>
      <c r="M84" s="110">
        <f>H84*D84</f>
        <v>0</v>
      </c>
      <c r="N84" s="110">
        <f>I84*D84</f>
        <v>0</v>
      </c>
      <c r="O84" s="282">
        <f>SUM(L84:N84)</f>
        <v>0</v>
      </c>
      <c r="Q84" s="90"/>
    </row>
    <row r="85" spans="1:18" ht="15" x14ac:dyDescent="0.2">
      <c r="A85" s="316" t="s">
        <v>224</v>
      </c>
      <c r="B85" s="184" t="s">
        <v>236</v>
      </c>
      <c r="C85" s="176" t="s">
        <v>73</v>
      </c>
      <c r="D85" s="380">
        <v>4</v>
      </c>
      <c r="E85" s="110"/>
      <c r="F85" s="177"/>
      <c r="G85" s="177"/>
      <c r="H85" s="115"/>
      <c r="I85" s="110"/>
      <c r="J85" s="110"/>
      <c r="K85" s="110">
        <f>E85*D85</f>
        <v>0</v>
      </c>
      <c r="L85" s="110">
        <f>G85*D85</f>
        <v>0</v>
      </c>
      <c r="M85" s="110">
        <f>H85*D85</f>
        <v>0</v>
      </c>
      <c r="N85" s="110">
        <f>I85*D85</f>
        <v>0</v>
      </c>
      <c r="O85" s="282">
        <f>SUM(L85:N85)</f>
        <v>0</v>
      </c>
      <c r="Q85" s="90"/>
    </row>
    <row r="86" spans="1:18" ht="15" x14ac:dyDescent="0.2">
      <c r="A86" s="316" t="s">
        <v>225</v>
      </c>
      <c r="B86" s="184" t="s">
        <v>237</v>
      </c>
      <c r="C86" s="176" t="s">
        <v>73</v>
      </c>
      <c r="D86" s="380">
        <v>2</v>
      </c>
      <c r="E86" s="110"/>
      <c r="F86" s="177"/>
      <c r="G86" s="177"/>
      <c r="H86" s="115"/>
      <c r="I86" s="110"/>
      <c r="J86" s="110"/>
      <c r="K86" s="110">
        <f>E86*D86</f>
        <v>0</v>
      </c>
      <c r="L86" s="110">
        <f>G86*D86</f>
        <v>0</v>
      </c>
      <c r="M86" s="110">
        <f>H86*D86</f>
        <v>0</v>
      </c>
      <c r="N86" s="110">
        <f>I86*D86</f>
        <v>0</v>
      </c>
      <c r="O86" s="282">
        <f>SUM(L86:N86)</f>
        <v>0</v>
      </c>
      <c r="Q86" s="90"/>
    </row>
    <row r="87" spans="1:18" ht="15" x14ac:dyDescent="0.2">
      <c r="A87" s="316" t="s">
        <v>226</v>
      </c>
      <c r="B87" s="182" t="s">
        <v>262</v>
      </c>
      <c r="C87" s="176" t="s">
        <v>74</v>
      </c>
      <c r="D87" s="380">
        <v>2</v>
      </c>
      <c r="E87" s="110"/>
      <c r="F87" s="177"/>
      <c r="G87" s="177"/>
      <c r="H87" s="115"/>
      <c r="I87" s="110"/>
      <c r="J87" s="110"/>
      <c r="K87" s="110">
        <f>E87*D87</f>
        <v>0</v>
      </c>
      <c r="L87" s="110">
        <f>G87*D87</f>
        <v>0</v>
      </c>
      <c r="M87" s="110">
        <f>H87*D87</f>
        <v>0</v>
      </c>
      <c r="N87" s="110">
        <f>I87*D87</f>
        <v>0</v>
      </c>
      <c r="O87" s="282">
        <f>SUM(L87:N87)</f>
        <v>0</v>
      </c>
      <c r="Q87" s="90"/>
    </row>
    <row r="88" spans="1:18" s="1" customFormat="1" ht="15" x14ac:dyDescent="0.25">
      <c r="A88" s="646" t="s">
        <v>16</v>
      </c>
      <c r="B88" s="646"/>
      <c r="C88" s="646"/>
      <c r="D88" s="646"/>
      <c r="E88" s="646"/>
      <c r="F88" s="646"/>
      <c r="G88" s="646"/>
      <c r="H88" s="646"/>
      <c r="I88" s="646"/>
      <c r="J88" s="646"/>
      <c r="K88" s="252">
        <f>SUM(K67:K87)</f>
        <v>0</v>
      </c>
      <c r="L88" s="253">
        <f>SUM(L67:L87)</f>
        <v>0</v>
      </c>
      <c r="M88" s="253">
        <f>SUM(M67:M87)</f>
        <v>0</v>
      </c>
      <c r="N88" s="253">
        <f>SUM(N67:N87)</f>
        <v>0</v>
      </c>
      <c r="O88" s="314">
        <f>SUM(O67:O87)</f>
        <v>0</v>
      </c>
    </row>
    <row r="89" spans="1:18" s="1" customFormat="1" ht="15" x14ac:dyDescent="0.25">
      <c r="A89" s="287">
        <v>5</v>
      </c>
      <c r="B89" s="174" t="s">
        <v>75</v>
      </c>
      <c r="C89" s="175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288"/>
    </row>
    <row r="90" spans="1:18" x14ac:dyDescent="0.2">
      <c r="A90" s="641" t="s">
        <v>76</v>
      </c>
      <c r="B90" s="642"/>
      <c r="C90" s="642"/>
      <c r="D90" s="642"/>
      <c r="E90" s="642"/>
      <c r="F90" s="642"/>
      <c r="G90" s="642"/>
      <c r="H90" s="642"/>
      <c r="I90" s="642"/>
      <c r="J90" s="642"/>
      <c r="K90" s="642"/>
      <c r="L90" s="642"/>
      <c r="M90" s="642"/>
      <c r="N90" s="642"/>
      <c r="O90" s="643"/>
    </row>
    <row r="91" spans="1:18" x14ac:dyDescent="0.2">
      <c r="A91" s="316" t="s">
        <v>52</v>
      </c>
      <c r="B91" s="185" t="s">
        <v>287</v>
      </c>
      <c r="C91" s="176" t="s">
        <v>56</v>
      </c>
      <c r="D91" s="356">
        <v>18</v>
      </c>
      <c r="E91" s="110"/>
      <c r="F91" s="177"/>
      <c r="G91" s="110"/>
      <c r="H91" s="115"/>
      <c r="I91" s="110"/>
      <c r="J91" s="110"/>
      <c r="K91" s="110">
        <f>E91*D91</f>
        <v>0</v>
      </c>
      <c r="L91" s="110">
        <f>G91*D91</f>
        <v>0</v>
      </c>
      <c r="M91" s="110"/>
      <c r="N91" s="110">
        <f>I91*D91</f>
        <v>0</v>
      </c>
      <c r="O91" s="282">
        <f>SUM(L91:N91)</f>
        <v>0</v>
      </c>
    </row>
    <row r="92" spans="1:18" x14ac:dyDescent="0.2">
      <c r="A92" s="316" t="s">
        <v>53</v>
      </c>
      <c r="B92" s="185" t="s">
        <v>286</v>
      </c>
      <c r="C92" s="176" t="s">
        <v>56</v>
      </c>
      <c r="D92" s="356">
        <v>2</v>
      </c>
      <c r="E92" s="110"/>
      <c r="F92" s="177"/>
      <c r="G92" s="110"/>
      <c r="H92" s="115"/>
      <c r="I92" s="110"/>
      <c r="J92" s="110"/>
      <c r="K92" s="110">
        <f>E92*D92</f>
        <v>0</v>
      </c>
      <c r="L92" s="110">
        <f>G92*D92</f>
        <v>0</v>
      </c>
      <c r="M92" s="110"/>
      <c r="N92" s="110">
        <f>I92*D92</f>
        <v>0</v>
      </c>
      <c r="O92" s="282">
        <f>SUM(L92:N92)</f>
        <v>0</v>
      </c>
    </row>
    <row r="93" spans="1:18" x14ac:dyDescent="0.2">
      <c r="A93" s="316" t="s">
        <v>185</v>
      </c>
      <c r="B93" s="185" t="s">
        <v>388</v>
      </c>
      <c r="C93" s="176" t="s">
        <v>56</v>
      </c>
      <c r="D93" s="356">
        <v>80</v>
      </c>
      <c r="E93" s="110"/>
      <c r="F93" s="177"/>
      <c r="G93" s="110"/>
      <c r="H93" s="115"/>
      <c r="I93" s="110"/>
      <c r="J93" s="110"/>
      <c r="K93" s="110">
        <f>E93*D93</f>
        <v>0</v>
      </c>
      <c r="L93" s="110">
        <f>G93*D93</f>
        <v>0</v>
      </c>
      <c r="M93" s="110"/>
      <c r="N93" s="110">
        <f>I93*D93</f>
        <v>0</v>
      </c>
      <c r="O93" s="282">
        <f>SUM(L93:N93)</f>
        <v>0</v>
      </c>
    </row>
    <row r="94" spans="1:18" x14ac:dyDescent="0.2">
      <c r="A94" s="316" t="s">
        <v>203</v>
      </c>
      <c r="B94" s="185" t="s">
        <v>285</v>
      </c>
      <c r="C94" s="176" t="s">
        <v>56</v>
      </c>
      <c r="D94" s="356">
        <v>11</v>
      </c>
      <c r="E94" s="110"/>
      <c r="F94" s="177"/>
      <c r="G94" s="110"/>
      <c r="H94" s="115"/>
      <c r="I94" s="110"/>
      <c r="J94" s="110"/>
      <c r="K94" s="110">
        <f>E94*D94</f>
        <v>0</v>
      </c>
      <c r="L94" s="110">
        <f>G94*D94</f>
        <v>0</v>
      </c>
      <c r="M94" s="110"/>
      <c r="N94" s="110">
        <f>I94*D94</f>
        <v>0</v>
      </c>
      <c r="O94" s="282">
        <f>SUM(L94:N94)</f>
        <v>0</v>
      </c>
    </row>
    <row r="95" spans="1:18" ht="15" x14ac:dyDescent="0.2">
      <c r="A95" s="320"/>
      <c r="B95" s="193" t="s">
        <v>77</v>
      </c>
      <c r="C95" s="183"/>
      <c r="D95" s="109"/>
      <c r="E95" s="194"/>
      <c r="F95" s="195"/>
      <c r="G95" s="195"/>
      <c r="H95" s="195"/>
      <c r="I95" s="195"/>
      <c r="J95" s="195"/>
      <c r="K95" s="195"/>
      <c r="L95" s="195"/>
      <c r="M95" s="195"/>
      <c r="N95" s="195"/>
      <c r="O95" s="321"/>
    </row>
    <row r="96" spans="1:18" ht="33.75" customHeight="1" x14ac:dyDescent="0.2">
      <c r="A96" s="641" t="s">
        <v>227</v>
      </c>
      <c r="B96" s="642"/>
      <c r="C96" s="642"/>
      <c r="D96" s="642"/>
      <c r="E96" s="642"/>
      <c r="F96" s="642"/>
      <c r="G96" s="642"/>
      <c r="H96" s="642"/>
      <c r="I96" s="642"/>
      <c r="J96" s="642"/>
      <c r="K96" s="642"/>
      <c r="L96" s="642"/>
      <c r="M96" s="642"/>
      <c r="N96" s="642"/>
      <c r="O96" s="643"/>
    </row>
    <row r="97" spans="1:15" x14ac:dyDescent="0.2">
      <c r="A97" s="316" t="s">
        <v>204</v>
      </c>
      <c r="B97" s="182" t="s">
        <v>307</v>
      </c>
      <c r="C97" s="183" t="s">
        <v>56</v>
      </c>
      <c r="D97" s="109">
        <v>18</v>
      </c>
      <c r="E97" s="110"/>
      <c r="F97" s="177"/>
      <c r="G97" s="110"/>
      <c r="H97" s="115"/>
      <c r="I97" s="110"/>
      <c r="J97" s="110"/>
      <c r="K97" s="110">
        <f>E97*D97</f>
        <v>0</v>
      </c>
      <c r="L97" s="110">
        <f>G97*D97</f>
        <v>0</v>
      </c>
      <c r="M97" s="110">
        <f>H97*D97</f>
        <v>0</v>
      </c>
      <c r="N97" s="110">
        <f>I97*D97</f>
        <v>0</v>
      </c>
      <c r="O97" s="282">
        <f>SUM(L97:N97)</f>
        <v>0</v>
      </c>
    </row>
    <row r="98" spans="1:15" x14ac:dyDescent="0.2">
      <c r="A98" s="316" t="s">
        <v>205</v>
      </c>
      <c r="B98" s="182" t="s">
        <v>228</v>
      </c>
      <c r="C98" s="183" t="s">
        <v>56</v>
      </c>
      <c r="D98" s="109">
        <v>2</v>
      </c>
      <c r="E98" s="110"/>
      <c r="F98" s="177"/>
      <c r="G98" s="110"/>
      <c r="H98" s="115"/>
      <c r="I98" s="110"/>
      <c r="J98" s="110"/>
      <c r="K98" s="110">
        <f>E98*D98</f>
        <v>0</v>
      </c>
      <c r="L98" s="110">
        <f>G98*D98</f>
        <v>0</v>
      </c>
      <c r="M98" s="110">
        <f>H98*D98</f>
        <v>0</v>
      </c>
      <c r="N98" s="110">
        <f>I98*D98</f>
        <v>0</v>
      </c>
      <c r="O98" s="282">
        <f>SUM(L98:N98)</f>
        <v>0</v>
      </c>
    </row>
    <row r="99" spans="1:15" x14ac:dyDescent="0.2">
      <c r="A99" s="316" t="s">
        <v>206</v>
      </c>
      <c r="B99" s="182" t="s">
        <v>389</v>
      </c>
      <c r="C99" s="183" t="s">
        <v>56</v>
      </c>
      <c r="D99" s="109">
        <v>80</v>
      </c>
      <c r="E99" s="110"/>
      <c r="F99" s="177"/>
      <c r="G99" s="110"/>
      <c r="H99" s="115"/>
      <c r="I99" s="110"/>
      <c r="J99" s="110"/>
      <c r="K99" s="110">
        <f>E99*D99</f>
        <v>0</v>
      </c>
      <c r="L99" s="110">
        <f>G99*D99</f>
        <v>0</v>
      </c>
      <c r="M99" s="110">
        <f>H99*D99</f>
        <v>0</v>
      </c>
      <c r="N99" s="110">
        <f>I99*D99</f>
        <v>0</v>
      </c>
      <c r="O99" s="282">
        <f>SUM(L99:N99)</f>
        <v>0</v>
      </c>
    </row>
    <row r="100" spans="1:15" x14ac:dyDescent="0.2">
      <c r="A100" s="316" t="s">
        <v>207</v>
      </c>
      <c r="B100" s="182" t="s">
        <v>78</v>
      </c>
      <c r="C100" s="183" t="s">
        <v>56</v>
      </c>
      <c r="D100" s="109">
        <v>27</v>
      </c>
      <c r="E100" s="110"/>
      <c r="F100" s="177"/>
      <c r="G100" s="110"/>
      <c r="H100" s="115"/>
      <c r="I100" s="110"/>
      <c r="J100" s="110"/>
      <c r="K100" s="110">
        <f>E100*D100</f>
        <v>0</v>
      </c>
      <c r="L100" s="110">
        <f>G100*D100</f>
        <v>0</v>
      </c>
      <c r="M100" s="110">
        <f>H100*D100</f>
        <v>0</v>
      </c>
      <c r="N100" s="110">
        <f>I100*D100</f>
        <v>0</v>
      </c>
      <c r="O100" s="282">
        <f>SUM(L100:N100)</f>
        <v>0</v>
      </c>
    </row>
    <row r="101" spans="1:15" x14ac:dyDescent="0.2">
      <c r="A101" s="316" t="s">
        <v>208</v>
      </c>
      <c r="B101" s="182" t="s">
        <v>79</v>
      </c>
      <c r="C101" s="183" t="s">
        <v>56</v>
      </c>
      <c r="D101" s="109">
        <v>8</v>
      </c>
      <c r="E101" s="110"/>
      <c r="F101" s="177"/>
      <c r="G101" s="110"/>
      <c r="H101" s="115"/>
      <c r="I101" s="110"/>
      <c r="J101" s="110"/>
      <c r="K101" s="110">
        <f>E101*D101</f>
        <v>0</v>
      </c>
      <c r="L101" s="110">
        <f>G101*D101</f>
        <v>0</v>
      </c>
      <c r="M101" s="110">
        <f>H101*D101</f>
        <v>0</v>
      </c>
      <c r="N101" s="110">
        <f>I101*D101</f>
        <v>0</v>
      </c>
      <c r="O101" s="282">
        <f>SUM(L101:N101)</f>
        <v>0</v>
      </c>
    </row>
    <row r="102" spans="1:15" ht="15" x14ac:dyDescent="0.2">
      <c r="A102" s="322"/>
      <c r="B102" s="196" t="s">
        <v>80</v>
      </c>
      <c r="C102" s="183"/>
      <c r="D102" s="109"/>
      <c r="E102" s="194"/>
      <c r="F102" s="195"/>
      <c r="G102" s="195"/>
      <c r="H102" s="115"/>
      <c r="I102" s="195"/>
      <c r="J102" s="195"/>
      <c r="K102" s="195"/>
      <c r="L102" s="195"/>
      <c r="M102" s="195"/>
      <c r="N102" s="195"/>
      <c r="O102" s="321"/>
    </row>
    <row r="103" spans="1:15" ht="14.25" customHeight="1" x14ac:dyDescent="0.2">
      <c r="A103" s="641" t="s">
        <v>81</v>
      </c>
      <c r="B103" s="642"/>
      <c r="C103" s="642"/>
      <c r="D103" s="642"/>
      <c r="E103" s="642"/>
      <c r="F103" s="642"/>
      <c r="G103" s="642"/>
      <c r="H103" s="642"/>
      <c r="I103" s="642"/>
      <c r="J103" s="642"/>
      <c r="K103" s="642"/>
      <c r="L103" s="642"/>
      <c r="M103" s="642"/>
      <c r="N103" s="642"/>
      <c r="O103" s="643"/>
    </row>
    <row r="104" spans="1:15" x14ac:dyDescent="0.2">
      <c r="A104" s="316" t="s">
        <v>209</v>
      </c>
      <c r="B104" s="186" t="s">
        <v>307</v>
      </c>
      <c r="C104" s="183" t="s">
        <v>56</v>
      </c>
      <c r="D104" s="109">
        <v>8</v>
      </c>
      <c r="E104" s="110"/>
      <c r="F104" s="177"/>
      <c r="G104" s="110"/>
      <c r="H104" s="115"/>
      <c r="I104" s="110"/>
      <c r="J104" s="110"/>
      <c r="K104" s="110">
        <f>E104*D104</f>
        <v>0</v>
      </c>
      <c r="L104" s="110">
        <f>G104*D104</f>
        <v>0</v>
      </c>
      <c r="M104" s="110">
        <f>H104*D104</f>
        <v>0</v>
      </c>
      <c r="N104" s="110">
        <f>I104*D104</f>
        <v>0</v>
      </c>
      <c r="O104" s="282">
        <f>SUM(L104:N104)</f>
        <v>0</v>
      </c>
    </row>
    <row r="105" spans="1:15" ht="15" x14ac:dyDescent="0.2">
      <c r="A105" s="320"/>
      <c r="B105" s="651" t="s">
        <v>82</v>
      </c>
      <c r="C105" s="652"/>
      <c r="D105" s="653"/>
      <c r="E105" s="194"/>
      <c r="F105" s="195"/>
      <c r="G105" s="110"/>
      <c r="H105" s="115"/>
      <c r="I105" s="110"/>
      <c r="J105" s="195"/>
      <c r="K105" s="195"/>
      <c r="L105" s="195"/>
      <c r="M105" s="195"/>
      <c r="N105" s="195"/>
      <c r="O105" s="321"/>
    </row>
    <row r="106" spans="1:15" ht="33" customHeight="1" x14ac:dyDescent="0.2">
      <c r="A106" s="316"/>
      <c r="B106" s="654" t="s">
        <v>83</v>
      </c>
      <c r="C106" s="655"/>
      <c r="D106" s="655"/>
      <c r="E106" s="655"/>
      <c r="F106" s="655"/>
      <c r="G106" s="655"/>
      <c r="H106" s="656"/>
      <c r="I106" s="176" t="s">
        <v>230</v>
      </c>
      <c r="J106" s="109">
        <v>32</v>
      </c>
      <c r="K106" s="110"/>
      <c r="L106" s="110"/>
      <c r="M106" s="110"/>
      <c r="N106" s="110"/>
      <c r="O106" s="282"/>
    </row>
    <row r="107" spans="1:15" s="1" customFormat="1" x14ac:dyDescent="0.2">
      <c r="A107" s="316" t="s">
        <v>210</v>
      </c>
      <c r="B107" s="197" t="s">
        <v>276</v>
      </c>
      <c r="C107" s="198" t="s">
        <v>277</v>
      </c>
      <c r="D107" s="112">
        <v>17</v>
      </c>
      <c r="E107" s="110"/>
      <c r="F107" s="177"/>
      <c r="G107" s="177"/>
      <c r="H107" s="115"/>
      <c r="I107" s="115"/>
      <c r="J107" s="110"/>
      <c r="K107" s="110"/>
      <c r="L107" s="110"/>
      <c r="M107" s="110">
        <f>H107*D107</f>
        <v>0</v>
      </c>
      <c r="N107" s="110"/>
      <c r="O107" s="282">
        <f>SUM(L107:N107)</f>
        <v>0</v>
      </c>
    </row>
    <row r="108" spans="1:15" x14ac:dyDescent="0.2">
      <c r="A108" s="316" t="s">
        <v>211</v>
      </c>
      <c r="B108" s="199" t="s">
        <v>307</v>
      </c>
      <c r="C108" s="183" t="s">
        <v>39</v>
      </c>
      <c r="D108" s="109">
        <v>69</v>
      </c>
      <c r="E108" s="110"/>
      <c r="F108" s="177"/>
      <c r="G108" s="110"/>
      <c r="H108" s="115"/>
      <c r="I108" s="110"/>
      <c r="J108" s="110"/>
      <c r="K108" s="110">
        <f>E108*D108</f>
        <v>0</v>
      </c>
      <c r="L108" s="110">
        <f>G108*D108</f>
        <v>0</v>
      </c>
      <c r="M108" s="110"/>
      <c r="N108" s="110">
        <f>I108*D108</f>
        <v>0</v>
      </c>
      <c r="O108" s="282">
        <f>SUM(L108:N108)</f>
        <v>0</v>
      </c>
    </row>
    <row r="109" spans="1:15" x14ac:dyDescent="0.2">
      <c r="A109" s="316" t="s">
        <v>212</v>
      </c>
      <c r="B109" s="199" t="s">
        <v>389</v>
      </c>
      <c r="C109" s="183" t="s">
        <v>39</v>
      </c>
      <c r="D109" s="109">
        <v>387</v>
      </c>
      <c r="E109" s="110"/>
      <c r="F109" s="177"/>
      <c r="G109" s="110"/>
      <c r="H109" s="115"/>
      <c r="I109" s="110"/>
      <c r="J109" s="110"/>
      <c r="K109" s="110">
        <f>E109*D109</f>
        <v>0</v>
      </c>
      <c r="L109" s="110">
        <f>G109*D109</f>
        <v>0</v>
      </c>
      <c r="M109" s="110"/>
      <c r="N109" s="110">
        <f>I109*D109</f>
        <v>0</v>
      </c>
      <c r="O109" s="282">
        <f>SUM(L109:N109)</f>
        <v>0</v>
      </c>
    </row>
    <row r="110" spans="1:15" x14ac:dyDescent="0.2">
      <c r="A110" s="316" t="s">
        <v>221</v>
      </c>
      <c r="B110" s="199" t="s">
        <v>78</v>
      </c>
      <c r="C110" s="183" t="s">
        <v>39</v>
      </c>
      <c r="D110" s="109">
        <v>17.5</v>
      </c>
      <c r="E110" s="110"/>
      <c r="F110" s="177"/>
      <c r="G110" s="110"/>
      <c r="H110" s="115"/>
      <c r="I110" s="110"/>
      <c r="J110" s="110"/>
      <c r="K110" s="110">
        <f>E110*D110</f>
        <v>0</v>
      </c>
      <c r="L110" s="110">
        <f>G110*D110</f>
        <v>0</v>
      </c>
      <c r="M110" s="110"/>
      <c r="N110" s="110">
        <f>I110*D110</f>
        <v>0</v>
      </c>
      <c r="O110" s="282">
        <f>SUM(L110:N110)</f>
        <v>0</v>
      </c>
    </row>
    <row r="111" spans="1:15" x14ac:dyDescent="0.2">
      <c r="A111" s="316" t="s">
        <v>215</v>
      </c>
      <c r="B111" s="199" t="s">
        <v>415</v>
      </c>
      <c r="C111" s="183" t="s">
        <v>39</v>
      </c>
      <c r="D111" s="109">
        <v>1</v>
      </c>
      <c r="E111" s="110"/>
      <c r="F111" s="177"/>
      <c r="G111" s="110"/>
      <c r="H111" s="115"/>
      <c r="I111" s="110"/>
      <c r="J111" s="110"/>
      <c r="K111" s="110">
        <f>E111*D111</f>
        <v>0</v>
      </c>
      <c r="L111" s="110">
        <f>G111*D111</f>
        <v>0</v>
      </c>
      <c r="M111" s="110"/>
      <c r="N111" s="110">
        <f>I111*D111</f>
        <v>0</v>
      </c>
      <c r="O111" s="282">
        <f>SUM(L111:N111)</f>
        <v>0</v>
      </c>
    </row>
    <row r="112" spans="1:15" s="1" customFormat="1" ht="15" x14ac:dyDescent="0.25">
      <c r="A112" s="338"/>
      <c r="B112" s="339"/>
      <c r="C112" s="339"/>
      <c r="D112" s="339"/>
      <c r="E112" s="339"/>
      <c r="F112" s="339"/>
      <c r="G112" s="353"/>
      <c r="H112" s="339"/>
      <c r="I112" s="353"/>
      <c r="J112" s="353" t="s">
        <v>284</v>
      </c>
      <c r="K112" s="252">
        <f>SUM(K91:K111)</f>
        <v>0</v>
      </c>
      <c r="L112" s="253">
        <f>SUM(L91:L111)</f>
        <v>0</v>
      </c>
      <c r="M112" s="253">
        <f>SUM(M91:M111)</f>
        <v>0</v>
      </c>
      <c r="N112" s="253">
        <f>SUM(N91:N111)</f>
        <v>0</v>
      </c>
      <c r="O112" s="314">
        <f>SUM(O91:O111)</f>
        <v>0</v>
      </c>
    </row>
    <row r="113" spans="1:15" ht="15" x14ac:dyDescent="0.25">
      <c r="A113" s="287">
        <v>6</v>
      </c>
      <c r="B113" s="174" t="s">
        <v>84</v>
      </c>
      <c r="C113" s="175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288"/>
    </row>
    <row r="114" spans="1:15" ht="42.75" x14ac:dyDescent="0.2">
      <c r="A114" s="313" t="s">
        <v>54</v>
      </c>
      <c r="B114" s="182" t="s">
        <v>476</v>
      </c>
      <c r="C114" s="176" t="s">
        <v>85</v>
      </c>
      <c r="D114" s="109">
        <v>2</v>
      </c>
      <c r="E114" s="110"/>
      <c r="F114" s="177"/>
      <c r="G114" s="177"/>
      <c r="H114" s="115"/>
      <c r="I114" s="115"/>
      <c r="J114" s="110"/>
      <c r="K114" s="110">
        <f>E114*D114</f>
        <v>0</v>
      </c>
      <c r="L114" s="110">
        <f>G114*D114</f>
        <v>0</v>
      </c>
      <c r="M114" s="110"/>
      <c r="N114" s="110">
        <f>I114*D114</f>
        <v>0</v>
      </c>
      <c r="O114" s="282">
        <f>SUM(L114:N114)</f>
        <v>0</v>
      </c>
    </row>
    <row r="115" spans="1:15" ht="31.5" customHeight="1" x14ac:dyDescent="0.2">
      <c r="A115" s="313" t="s">
        <v>53</v>
      </c>
      <c r="B115" s="186" t="s">
        <v>477</v>
      </c>
      <c r="C115" s="176" t="s">
        <v>39</v>
      </c>
      <c r="D115" s="356">
        <v>69</v>
      </c>
      <c r="E115" s="110"/>
      <c r="F115" s="177"/>
      <c r="G115" s="177"/>
      <c r="H115" s="115"/>
      <c r="I115" s="115"/>
      <c r="J115" s="110"/>
      <c r="K115" s="110">
        <f>E115*D115</f>
        <v>0</v>
      </c>
      <c r="L115" s="110">
        <f>G115*D115</f>
        <v>0</v>
      </c>
      <c r="M115" s="110"/>
      <c r="N115" s="110">
        <f>I115*D115</f>
        <v>0</v>
      </c>
      <c r="O115" s="282">
        <f>SUM(L115:N115)</f>
        <v>0</v>
      </c>
    </row>
    <row r="116" spans="1:15" ht="27" customHeight="1" x14ac:dyDescent="0.2">
      <c r="A116" s="313" t="s">
        <v>185</v>
      </c>
      <c r="B116" s="186" t="s">
        <v>478</v>
      </c>
      <c r="C116" s="176" t="s">
        <v>39</v>
      </c>
      <c r="D116" s="109">
        <v>240</v>
      </c>
      <c r="E116" s="110"/>
      <c r="F116" s="177"/>
      <c r="G116" s="177"/>
      <c r="H116" s="115"/>
      <c r="I116" s="115"/>
      <c r="J116" s="110"/>
      <c r="K116" s="110">
        <f>E116*D116</f>
        <v>0</v>
      </c>
      <c r="L116" s="110">
        <f>G116*D116</f>
        <v>0</v>
      </c>
      <c r="M116" s="110"/>
      <c r="N116" s="110">
        <f>I116*D116</f>
        <v>0</v>
      </c>
      <c r="O116" s="282">
        <f>SUM(L116:N116)</f>
        <v>0</v>
      </c>
    </row>
    <row r="117" spans="1:15" ht="27.75" customHeight="1" x14ac:dyDescent="0.2">
      <c r="A117" s="313" t="s">
        <v>203</v>
      </c>
      <c r="B117" s="124" t="s">
        <v>86</v>
      </c>
      <c r="C117" s="176" t="s">
        <v>87</v>
      </c>
      <c r="D117" s="109">
        <v>1</v>
      </c>
      <c r="E117" s="110"/>
      <c r="F117" s="177"/>
      <c r="G117" s="177"/>
      <c r="H117" s="115"/>
      <c r="I117" s="115"/>
      <c r="J117" s="110"/>
      <c r="K117" s="110">
        <f>E117*D117</f>
        <v>0</v>
      </c>
      <c r="L117" s="110">
        <f>G117*D117</f>
        <v>0</v>
      </c>
      <c r="M117" s="110">
        <f>H117*D117</f>
        <v>0</v>
      </c>
      <c r="N117" s="110">
        <f>I117*D117</f>
        <v>0</v>
      </c>
      <c r="O117" s="282">
        <f>SUM(L117:N117)</f>
        <v>0</v>
      </c>
    </row>
    <row r="118" spans="1:15" s="1" customFormat="1" ht="15" x14ac:dyDescent="0.25">
      <c r="A118" s="646" t="s">
        <v>16</v>
      </c>
      <c r="B118" s="647"/>
      <c r="C118" s="647"/>
      <c r="D118" s="647"/>
      <c r="E118" s="647"/>
      <c r="F118" s="647"/>
      <c r="G118" s="647"/>
      <c r="H118" s="647"/>
      <c r="I118" s="647"/>
      <c r="J118" s="648"/>
      <c r="K118" s="252">
        <f>SUM(K114:K117)</f>
        <v>0</v>
      </c>
      <c r="L118" s="253">
        <f>SUM(L114:L117)</f>
        <v>0</v>
      </c>
      <c r="M118" s="253">
        <f>SUM(M114:M117)</f>
        <v>0</v>
      </c>
      <c r="N118" s="253">
        <f>SUM(N114:N117)</f>
        <v>0</v>
      </c>
      <c r="O118" s="314">
        <f>SUM(O114:O117)</f>
        <v>0</v>
      </c>
    </row>
    <row r="119" spans="1:15" ht="15" x14ac:dyDescent="0.25">
      <c r="A119" s="287">
        <v>7</v>
      </c>
      <c r="B119" s="174" t="s">
        <v>88</v>
      </c>
      <c r="C119" s="175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  <c r="O119" s="288"/>
    </row>
    <row r="120" spans="1:15" x14ac:dyDescent="0.2">
      <c r="A120" s="312"/>
      <c r="B120" s="111" t="s">
        <v>89</v>
      </c>
      <c r="C120" s="200"/>
      <c r="D120" s="201"/>
      <c r="E120" s="177"/>
      <c r="F120" s="177"/>
      <c r="G120" s="177"/>
      <c r="H120" s="115"/>
      <c r="I120" s="115"/>
      <c r="J120" s="110"/>
      <c r="K120" s="110"/>
      <c r="L120" s="110"/>
      <c r="M120" s="110"/>
      <c r="N120" s="110"/>
      <c r="O120" s="282"/>
    </row>
    <row r="121" spans="1:15" x14ac:dyDescent="0.2">
      <c r="A121" s="312" t="s">
        <v>52</v>
      </c>
      <c r="B121" s="186" t="s">
        <v>229</v>
      </c>
      <c r="C121" s="202" t="s">
        <v>231</v>
      </c>
      <c r="D121" s="109">
        <v>1800</v>
      </c>
      <c r="E121" s="110"/>
      <c r="F121" s="177"/>
      <c r="G121" s="110"/>
      <c r="H121" s="110"/>
      <c r="I121" s="110"/>
      <c r="J121" s="110"/>
      <c r="K121" s="110">
        <f>E121*D121</f>
        <v>0</v>
      </c>
      <c r="L121" s="110">
        <f>G121*D121</f>
        <v>0</v>
      </c>
      <c r="M121" s="110"/>
      <c r="N121" s="110">
        <f>I121*D121</f>
        <v>0</v>
      </c>
      <c r="O121" s="282">
        <f>SUM(L121:N121)</f>
        <v>0</v>
      </c>
    </row>
    <row r="122" spans="1:15" x14ac:dyDescent="0.2">
      <c r="A122" s="312" t="s">
        <v>53</v>
      </c>
      <c r="B122" s="186" t="s">
        <v>90</v>
      </c>
      <c r="C122" s="202" t="s">
        <v>231</v>
      </c>
      <c r="D122" s="109">
        <v>2000</v>
      </c>
      <c r="E122" s="110"/>
      <c r="F122" s="177"/>
      <c r="G122" s="110"/>
      <c r="H122" s="110"/>
      <c r="I122" s="110"/>
      <c r="J122" s="110"/>
      <c r="K122" s="110">
        <f>E122*D122</f>
        <v>0</v>
      </c>
      <c r="L122" s="110">
        <f>G122*D122</f>
        <v>0</v>
      </c>
      <c r="M122" s="110"/>
      <c r="N122" s="110">
        <f>I122*D122</f>
        <v>0</v>
      </c>
      <c r="O122" s="282">
        <f>SUM(L122:N122)</f>
        <v>0</v>
      </c>
    </row>
    <row r="123" spans="1:15" x14ac:dyDescent="0.2">
      <c r="A123" s="312" t="s">
        <v>185</v>
      </c>
      <c r="B123" s="186" t="s">
        <v>91</v>
      </c>
      <c r="C123" s="202" t="s">
        <v>231</v>
      </c>
      <c r="D123" s="109">
        <v>270</v>
      </c>
      <c r="E123" s="110"/>
      <c r="F123" s="177"/>
      <c r="G123" s="110"/>
      <c r="H123" s="110"/>
      <c r="I123" s="110"/>
      <c r="J123" s="110"/>
      <c r="K123" s="110">
        <f>E123*D123</f>
        <v>0</v>
      </c>
      <c r="L123" s="110">
        <f>G123*D123</f>
        <v>0</v>
      </c>
      <c r="M123" s="110">
        <f>H123*D123</f>
        <v>0</v>
      </c>
      <c r="N123" s="110">
        <f>I123*D123</f>
        <v>0</v>
      </c>
      <c r="O123" s="282">
        <f>SUM(L123:N123)</f>
        <v>0</v>
      </c>
    </row>
    <row r="124" spans="1:15" x14ac:dyDescent="0.2">
      <c r="A124" s="312" t="s">
        <v>203</v>
      </c>
      <c r="B124" s="186" t="s">
        <v>92</v>
      </c>
      <c r="C124" s="202" t="s">
        <v>231</v>
      </c>
      <c r="D124" s="109">
        <v>270</v>
      </c>
      <c r="E124" s="110"/>
      <c r="F124" s="177"/>
      <c r="G124" s="110"/>
      <c r="H124" s="110"/>
      <c r="I124" s="110"/>
      <c r="J124" s="110"/>
      <c r="K124" s="110">
        <f>E124*D124</f>
        <v>0</v>
      </c>
      <c r="L124" s="110">
        <f>G124*D124</f>
        <v>0</v>
      </c>
      <c r="M124" s="110"/>
      <c r="N124" s="110">
        <f>I124*D124</f>
        <v>0</v>
      </c>
      <c r="O124" s="282">
        <f>SUM(L124:N124)</f>
        <v>0</v>
      </c>
    </row>
    <row r="125" spans="1:15" ht="28.5" x14ac:dyDescent="0.2">
      <c r="A125" s="312" t="s">
        <v>204</v>
      </c>
      <c r="B125" s="186" t="s">
        <v>93</v>
      </c>
      <c r="C125" s="176" t="s">
        <v>94</v>
      </c>
      <c r="D125" s="109">
        <v>1</v>
      </c>
      <c r="E125" s="110"/>
      <c r="F125" s="177"/>
      <c r="G125" s="110"/>
      <c r="H125" s="115"/>
      <c r="I125" s="115"/>
      <c r="J125" s="110"/>
      <c r="K125" s="110">
        <f>E125*D125</f>
        <v>0</v>
      </c>
      <c r="L125" s="110">
        <f>G125*D125</f>
        <v>0</v>
      </c>
      <c r="M125" s="110">
        <f>H125*D125</f>
        <v>0</v>
      </c>
      <c r="N125" s="110">
        <f>I125*D125</f>
        <v>0</v>
      </c>
      <c r="O125" s="282">
        <f>SUM(L125:N125)</f>
        <v>0</v>
      </c>
    </row>
    <row r="126" spans="1:15" s="1" customFormat="1" ht="15" x14ac:dyDescent="0.25">
      <c r="A126" s="646" t="s">
        <v>16</v>
      </c>
      <c r="B126" s="647"/>
      <c r="C126" s="647"/>
      <c r="D126" s="647"/>
      <c r="E126" s="647"/>
      <c r="F126" s="647"/>
      <c r="G126" s="647"/>
      <c r="H126" s="647"/>
      <c r="I126" s="647"/>
      <c r="J126" s="648"/>
      <c r="K126" s="110">
        <f>SUM(K121:K125)</f>
        <v>0</v>
      </c>
      <c r="L126" s="251">
        <f>SUM(L121:L125)</f>
        <v>0</v>
      </c>
      <c r="M126" s="251">
        <f>SUM(M121:M125)</f>
        <v>0</v>
      </c>
      <c r="N126" s="251">
        <f>SUM(N121:N125)</f>
        <v>0</v>
      </c>
      <c r="O126" s="323">
        <f>SUM(O121:O125)</f>
        <v>0</v>
      </c>
    </row>
    <row r="127" spans="1:15" s="1" customFormat="1" ht="15" x14ac:dyDescent="0.25">
      <c r="A127" s="638" t="s">
        <v>95</v>
      </c>
      <c r="B127" s="639"/>
      <c r="C127" s="639"/>
      <c r="D127" s="639"/>
      <c r="E127" s="639"/>
      <c r="F127" s="639"/>
      <c r="G127" s="639"/>
      <c r="H127" s="639"/>
      <c r="I127" s="639"/>
      <c r="J127" s="639"/>
      <c r="K127" s="639"/>
      <c r="L127" s="639"/>
      <c r="M127" s="639"/>
      <c r="N127" s="639"/>
      <c r="O127" s="640"/>
    </row>
    <row r="128" spans="1:15" s="1" customFormat="1" ht="15" x14ac:dyDescent="0.2">
      <c r="A128" s="324" t="s">
        <v>54</v>
      </c>
      <c r="B128" s="203" t="s">
        <v>55</v>
      </c>
      <c r="C128" s="204"/>
      <c r="D128" s="152"/>
      <c r="E128" s="152"/>
      <c r="F128" s="152"/>
      <c r="G128" s="152"/>
      <c r="H128" s="152"/>
      <c r="I128" s="152"/>
      <c r="J128" s="152"/>
      <c r="K128" s="205">
        <f>K22</f>
        <v>0</v>
      </c>
      <c r="L128" s="205">
        <f>L22</f>
        <v>0</v>
      </c>
      <c r="M128" s="205">
        <f>M22</f>
        <v>0</v>
      </c>
      <c r="N128" s="205">
        <f>N22</f>
        <v>0</v>
      </c>
      <c r="O128" s="325">
        <f>O22</f>
        <v>0</v>
      </c>
    </row>
    <row r="129" spans="1:21" s="1" customFormat="1" x14ac:dyDescent="0.2">
      <c r="A129" s="324" t="s">
        <v>59</v>
      </c>
      <c r="B129" s="203" t="s">
        <v>60</v>
      </c>
      <c r="C129" s="206"/>
      <c r="D129" s="110"/>
      <c r="E129" s="110"/>
      <c r="F129" s="110"/>
      <c r="G129" s="110"/>
      <c r="H129" s="110"/>
      <c r="I129" s="110"/>
      <c r="J129" s="110"/>
      <c r="K129" s="110">
        <f>K36</f>
        <v>0</v>
      </c>
      <c r="L129" s="110">
        <f>L36</f>
        <v>0</v>
      </c>
      <c r="M129" s="110">
        <f>M36</f>
        <v>0</v>
      </c>
      <c r="N129" s="110">
        <f>N36</f>
        <v>0</v>
      </c>
      <c r="O129" s="282">
        <f>O36</f>
        <v>0</v>
      </c>
    </row>
    <row r="130" spans="1:21" s="1" customFormat="1" x14ac:dyDescent="0.2">
      <c r="A130" s="324" t="s">
        <v>64</v>
      </c>
      <c r="B130" s="203" t="s">
        <v>96</v>
      </c>
      <c r="C130" s="206"/>
      <c r="D130" s="110"/>
      <c r="E130" s="110"/>
      <c r="F130" s="110"/>
      <c r="G130" s="110"/>
      <c r="H130" s="110"/>
      <c r="I130" s="110"/>
      <c r="J130" s="110"/>
      <c r="K130" s="110">
        <f>K65</f>
        <v>0</v>
      </c>
      <c r="L130" s="110">
        <f>L65</f>
        <v>0</v>
      </c>
      <c r="M130" s="110">
        <f>M65</f>
        <v>0</v>
      </c>
      <c r="N130" s="110">
        <f>N65</f>
        <v>0</v>
      </c>
      <c r="O130" s="282">
        <f>O65</f>
        <v>0</v>
      </c>
    </row>
    <row r="131" spans="1:21" s="1" customFormat="1" x14ac:dyDescent="0.2">
      <c r="A131" s="324" t="s">
        <v>70</v>
      </c>
      <c r="B131" s="203" t="s">
        <v>71</v>
      </c>
      <c r="C131" s="206"/>
      <c r="D131" s="110"/>
      <c r="E131" s="110"/>
      <c r="F131" s="110"/>
      <c r="G131" s="110"/>
      <c r="H131" s="110"/>
      <c r="I131" s="110"/>
      <c r="J131" s="110"/>
      <c r="K131" s="110">
        <f>K88</f>
        <v>0</v>
      </c>
      <c r="L131" s="110">
        <f>L88</f>
        <v>0</v>
      </c>
      <c r="M131" s="110">
        <f>M88</f>
        <v>0</v>
      </c>
      <c r="N131" s="110">
        <f>N88</f>
        <v>0</v>
      </c>
      <c r="O131" s="282">
        <f>O88</f>
        <v>0</v>
      </c>
    </row>
    <row r="132" spans="1:21" s="1" customFormat="1" x14ac:dyDescent="0.2">
      <c r="A132" s="324" t="s">
        <v>97</v>
      </c>
      <c r="B132" s="203" t="s">
        <v>75</v>
      </c>
      <c r="C132" s="206"/>
      <c r="D132" s="110"/>
      <c r="E132" s="110"/>
      <c r="F132" s="110"/>
      <c r="G132" s="110"/>
      <c r="H132" s="110"/>
      <c r="I132" s="110"/>
      <c r="J132" s="110"/>
      <c r="K132" s="110">
        <f>K112</f>
        <v>0</v>
      </c>
      <c r="L132" s="110">
        <f>L112</f>
        <v>0</v>
      </c>
      <c r="M132" s="110">
        <f>M112</f>
        <v>0</v>
      </c>
      <c r="N132" s="110">
        <f>N112</f>
        <v>0</v>
      </c>
      <c r="O132" s="282">
        <f>O112</f>
        <v>0</v>
      </c>
    </row>
    <row r="133" spans="1:21" s="1" customFormat="1" x14ac:dyDescent="0.2">
      <c r="A133" s="324" t="s">
        <v>98</v>
      </c>
      <c r="B133" s="203" t="s">
        <v>84</v>
      </c>
      <c r="C133" s="206"/>
      <c r="D133" s="110"/>
      <c r="E133" s="110"/>
      <c r="F133" s="110"/>
      <c r="G133" s="110"/>
      <c r="H133" s="110"/>
      <c r="I133" s="110"/>
      <c r="J133" s="110"/>
      <c r="K133" s="110">
        <f>K118</f>
        <v>0</v>
      </c>
      <c r="L133" s="110">
        <f>L118</f>
        <v>0</v>
      </c>
      <c r="M133" s="110">
        <f>M118</f>
        <v>0</v>
      </c>
      <c r="N133" s="110">
        <f>N118</f>
        <v>0</v>
      </c>
      <c r="O133" s="282">
        <f>O118</f>
        <v>0</v>
      </c>
    </row>
    <row r="134" spans="1:21" s="1" customFormat="1" x14ac:dyDescent="0.2">
      <c r="A134" s="324" t="s">
        <v>99</v>
      </c>
      <c r="B134" s="207" t="s">
        <v>100</v>
      </c>
      <c r="C134" s="206"/>
      <c r="D134" s="110"/>
      <c r="E134" s="110"/>
      <c r="F134" s="110"/>
      <c r="G134" s="110"/>
      <c r="H134" s="110"/>
      <c r="I134" s="110"/>
      <c r="J134" s="110"/>
      <c r="K134" s="110">
        <f>K126</f>
        <v>0</v>
      </c>
      <c r="L134" s="110">
        <f>L126</f>
        <v>0</v>
      </c>
      <c r="M134" s="110">
        <f>M126</f>
        <v>0</v>
      </c>
      <c r="N134" s="110">
        <f>N126</f>
        <v>0</v>
      </c>
      <c r="O134" s="282">
        <f>O126</f>
        <v>0</v>
      </c>
    </row>
    <row r="135" spans="1:21" s="51" customFormat="1" ht="15" x14ac:dyDescent="0.25">
      <c r="A135" s="635" t="s">
        <v>16</v>
      </c>
      <c r="B135" s="636"/>
      <c r="C135" s="636"/>
      <c r="D135" s="636"/>
      <c r="E135" s="636"/>
      <c r="F135" s="636"/>
      <c r="G135" s="636"/>
      <c r="H135" s="636"/>
      <c r="I135" s="636"/>
      <c r="J135" s="637"/>
      <c r="K135" s="115">
        <f>SUM(K128:K134)</f>
        <v>0</v>
      </c>
      <c r="L135" s="139">
        <f>SUM(L128:L134)</f>
        <v>0</v>
      </c>
      <c r="M135" s="139">
        <f>SUM(M128:M134)</f>
        <v>0</v>
      </c>
      <c r="N135" s="139">
        <f>SUM(N128:N134)</f>
        <v>0</v>
      </c>
      <c r="O135" s="326">
        <f>SUM(O128:O134)</f>
        <v>0</v>
      </c>
    </row>
    <row r="136" spans="1:21" s="1" customFormat="1" x14ac:dyDescent="0.2">
      <c r="A136" s="324"/>
      <c r="B136" s="644" t="s">
        <v>253</v>
      </c>
      <c r="C136" s="620"/>
      <c r="D136" s="620"/>
      <c r="E136" s="620"/>
      <c r="F136" s="620"/>
      <c r="G136" s="620"/>
      <c r="H136" s="620"/>
      <c r="I136" s="645"/>
      <c r="J136" s="138"/>
      <c r="K136" s="110"/>
      <c r="L136" s="110"/>
      <c r="M136" s="110">
        <f>M135*J136</f>
        <v>0</v>
      </c>
      <c r="N136" s="110"/>
      <c r="O136" s="282">
        <f>SUM(L136:N136)</f>
        <v>0</v>
      </c>
    </row>
    <row r="137" spans="1:21" s="51" customFormat="1" ht="15.75" customHeight="1" thickBot="1" x14ac:dyDescent="0.3">
      <c r="A137" s="615" t="s">
        <v>390</v>
      </c>
      <c r="B137" s="616"/>
      <c r="C137" s="616"/>
      <c r="D137" s="616"/>
      <c r="E137" s="616"/>
      <c r="F137" s="616"/>
      <c r="G137" s="616"/>
      <c r="H137" s="616"/>
      <c r="I137" s="616"/>
      <c r="J137" s="617"/>
      <c r="K137" s="327">
        <f>SUM(K135:K136)</f>
        <v>0</v>
      </c>
      <c r="L137" s="328">
        <f>SUM(L135:L136)</f>
        <v>0</v>
      </c>
      <c r="M137" s="328">
        <f>SUM(M135:M136)</f>
        <v>0</v>
      </c>
      <c r="N137" s="328">
        <f>SUM(N135:N136)</f>
        <v>0</v>
      </c>
      <c r="O137" s="329">
        <f>SUM(O135:O136)</f>
        <v>0</v>
      </c>
      <c r="Q137" s="52"/>
      <c r="U137" s="58"/>
    </row>
    <row r="139" spans="1:21" s="1" customFormat="1" ht="15" x14ac:dyDescent="0.25">
      <c r="A139" s="53"/>
      <c r="B139" s="247"/>
      <c r="C139" s="93"/>
      <c r="D139" s="37"/>
      <c r="E139" s="37"/>
      <c r="F139" s="37"/>
      <c r="G139" s="37"/>
      <c r="H139" s="37"/>
      <c r="I139" s="37"/>
      <c r="J139" s="37"/>
      <c r="K139" s="37"/>
      <c r="L139" s="37"/>
    </row>
    <row r="140" spans="1:21" s="1" customFormat="1" ht="15" x14ac:dyDescent="0.25">
      <c r="A140" s="53"/>
      <c r="B140" s="247"/>
      <c r="C140" s="93"/>
      <c r="D140" s="37"/>
      <c r="E140" s="37"/>
      <c r="F140" s="37"/>
      <c r="G140" s="37"/>
      <c r="H140" s="37"/>
      <c r="I140" s="37"/>
      <c r="J140" s="37"/>
      <c r="K140" s="37"/>
      <c r="L140" s="37"/>
    </row>
    <row r="141" spans="1:21" s="1" customFormat="1" ht="15" x14ac:dyDescent="0.25">
      <c r="A141" s="53"/>
      <c r="B141" s="248"/>
      <c r="C141" s="93"/>
      <c r="D141" s="37"/>
      <c r="E141" s="37"/>
      <c r="F141" s="37"/>
      <c r="G141" s="37"/>
      <c r="H141" s="37"/>
      <c r="I141" s="37"/>
      <c r="J141" s="37"/>
      <c r="K141" s="37"/>
      <c r="L141" s="37"/>
    </row>
    <row r="142" spans="1:21" s="1" customFormat="1" ht="15" x14ac:dyDescent="0.25">
      <c r="A142" s="53"/>
      <c r="B142" s="247"/>
      <c r="C142" s="93"/>
      <c r="D142" s="37"/>
      <c r="E142" s="37"/>
      <c r="F142" s="37"/>
      <c r="G142" s="37"/>
      <c r="H142" s="37"/>
      <c r="I142" s="37"/>
      <c r="J142" s="37"/>
      <c r="K142" s="37"/>
      <c r="L142" s="37"/>
    </row>
    <row r="143" spans="1:21" s="1" customFormat="1" ht="15" x14ac:dyDescent="0.25">
      <c r="A143" s="53"/>
      <c r="B143" s="4"/>
      <c r="C143" s="93"/>
      <c r="D143" s="37"/>
      <c r="E143" s="37"/>
      <c r="F143" s="37"/>
      <c r="G143" s="37"/>
      <c r="H143" s="37"/>
      <c r="I143" s="37"/>
      <c r="J143" s="37"/>
      <c r="K143" s="37"/>
      <c r="L143" s="37"/>
    </row>
    <row r="144" spans="1:21" s="1" customFormat="1" x14ac:dyDescent="0.2">
      <c r="A144" s="53"/>
      <c r="B144" s="37"/>
      <c r="C144" s="93"/>
      <c r="D144" s="37"/>
      <c r="E144" s="37"/>
      <c r="F144" s="37"/>
      <c r="G144" s="37"/>
      <c r="H144" s="37"/>
      <c r="I144" s="37"/>
      <c r="J144" s="37"/>
      <c r="K144" s="37"/>
      <c r="L144" s="37"/>
    </row>
  </sheetData>
  <sheetProtection selectLockedCells="1" selectUnlockedCells="1"/>
  <mergeCells count="36">
    <mergeCell ref="A103:O103"/>
    <mergeCell ref="A90:O90"/>
    <mergeCell ref="A88:J88"/>
    <mergeCell ref="A65:J65"/>
    <mergeCell ref="A46:O46"/>
    <mergeCell ref="A36:J36"/>
    <mergeCell ref="A11:A12"/>
    <mergeCell ref="B11:B12"/>
    <mergeCell ref="C11:C12"/>
    <mergeCell ref="D11:D12"/>
    <mergeCell ref="A2:O2"/>
    <mergeCell ref="A3:O3"/>
    <mergeCell ref="A4:O4"/>
    <mergeCell ref="A22:J22"/>
    <mergeCell ref="A9:O9"/>
    <mergeCell ref="A7:K7"/>
    <mergeCell ref="L7:M7"/>
    <mergeCell ref="E11:J11"/>
    <mergeCell ref="K11:N11"/>
    <mergeCell ref="A10:O10"/>
    <mergeCell ref="A137:J137"/>
    <mergeCell ref="A135:J135"/>
    <mergeCell ref="A127:O127"/>
    <mergeCell ref="A24:O24"/>
    <mergeCell ref="A38:O38"/>
    <mergeCell ref="A32:O32"/>
    <mergeCell ref="B136:I136"/>
    <mergeCell ref="A61:O61"/>
    <mergeCell ref="A40:O40"/>
    <mergeCell ref="A118:J118"/>
    <mergeCell ref="A83:O83"/>
    <mergeCell ref="B105:D105"/>
    <mergeCell ref="B106:H106"/>
    <mergeCell ref="A43:O43"/>
    <mergeCell ref="A126:J126"/>
    <mergeCell ref="A96:O96"/>
  </mergeCells>
  <phoneticPr fontId="24" type="noConversion"/>
  <pageMargins left="0.25" right="0.25" top="0.75" bottom="0.75" header="0.3" footer="0.3"/>
  <pageSetup paperSize="9" scale="75" firstPageNumber="0" orientation="landscape" horizontalDpi="300" verticalDpi="300"/>
  <headerFooter alignWithMargins="0"/>
  <rowBreaks count="1" manualBreakCount="1">
    <brk id="141" max="16383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apa5">
    <tabColor rgb="FF00B0F0"/>
  </sheetPr>
  <dimension ref="A1:U36"/>
  <sheetViews>
    <sheetView zoomScale="85" zoomScaleNormal="85" zoomScalePageLayoutView="85" workbookViewId="0">
      <selection activeCell="B37" sqref="B31:B37"/>
    </sheetView>
  </sheetViews>
  <sheetFormatPr defaultColWidth="8.85546875" defaultRowHeight="15" x14ac:dyDescent="0.25"/>
  <cols>
    <col min="1" max="1" width="5" style="38" customWidth="1"/>
    <col min="2" max="2" width="55.42578125" style="39" customWidth="1"/>
    <col min="3" max="3" width="6.7109375" style="39" customWidth="1"/>
    <col min="4" max="4" width="9" style="39" customWidth="1"/>
    <col min="5" max="5" width="6.28515625" style="39" customWidth="1"/>
    <col min="6" max="6" width="6.7109375" style="39" customWidth="1"/>
    <col min="7" max="8" width="7.85546875" style="39" customWidth="1"/>
    <col min="9" max="9" width="8.42578125" style="39" customWidth="1"/>
    <col min="10" max="10" width="7.28515625" style="39" customWidth="1"/>
    <col min="11" max="11" width="7.7109375" style="39" customWidth="1"/>
    <col min="12" max="12" width="7.85546875" style="39" customWidth="1"/>
    <col min="13" max="13" width="8.7109375" style="39" customWidth="1"/>
    <col min="14" max="14" width="7.28515625" style="39" customWidth="1"/>
    <col min="15" max="15" width="7.7109375" style="39" customWidth="1"/>
    <col min="16" max="16384" width="8.85546875" style="39"/>
  </cols>
  <sheetData>
    <row r="1" spans="1:18" s="3" customFormat="1" ht="15" customHeight="1" x14ac:dyDescent="0.2">
      <c r="A1" s="600" t="s">
        <v>416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</row>
    <row r="2" spans="1:18" s="3" customFormat="1" ht="15" customHeight="1" x14ac:dyDescent="0.2">
      <c r="A2" s="600" t="s">
        <v>417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</row>
    <row r="3" spans="1:18" s="3" customFormat="1" ht="15" customHeight="1" x14ac:dyDescent="0.2">
      <c r="A3" s="600" t="s">
        <v>418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</row>
    <row r="4" spans="1:18" s="3" customFormat="1" ht="15" customHeight="1" x14ac:dyDescent="0.25">
      <c r="A4" s="244" t="s">
        <v>419</v>
      </c>
      <c r="B4" s="244"/>
      <c r="C4" s="244"/>
      <c r="D4" s="244"/>
      <c r="E4" s="244"/>
      <c r="F4" s="244"/>
      <c r="G4" s="244"/>
      <c r="H4" s="244"/>
      <c r="I4" s="355"/>
      <c r="J4" s="355"/>
      <c r="K4" s="355"/>
      <c r="L4" s="355"/>
      <c r="M4" s="355"/>
      <c r="N4" s="355"/>
      <c r="O4" s="355"/>
    </row>
    <row r="5" spans="1:18" x14ac:dyDescent="0.25">
      <c r="A5" s="244"/>
      <c r="B5" s="244"/>
      <c r="C5" s="244"/>
      <c r="D5" s="244"/>
      <c r="E5" s="244"/>
      <c r="F5" s="244"/>
      <c r="G5" s="244"/>
      <c r="H5" s="244"/>
      <c r="I5" s="239"/>
      <c r="J5" s="239"/>
      <c r="K5" s="239"/>
      <c r="L5" s="239"/>
      <c r="M5" s="239"/>
      <c r="N5" s="239"/>
      <c r="O5" s="239"/>
    </row>
    <row r="6" spans="1:18" x14ac:dyDescent="0.25">
      <c r="A6" s="614" t="s">
        <v>368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3" t="s">
        <v>281</v>
      </c>
      <c r="M6" s="613"/>
      <c r="N6" s="242">
        <f>O29</f>
        <v>0</v>
      </c>
      <c r="O6" s="243" t="s">
        <v>282</v>
      </c>
    </row>
    <row r="7" spans="1:18" x14ac:dyDescent="0.25">
      <c r="A7" s="352"/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1"/>
      <c r="M7" s="351"/>
      <c r="N7" s="242"/>
      <c r="O7" s="243"/>
    </row>
    <row r="8" spans="1:18" ht="14.1" customHeight="1" x14ac:dyDescent="0.25">
      <c r="A8" s="618" t="s">
        <v>293</v>
      </c>
      <c r="B8" s="618"/>
      <c r="C8" s="618"/>
      <c r="D8" s="618"/>
      <c r="E8" s="618"/>
      <c r="F8" s="618"/>
      <c r="G8" s="618"/>
      <c r="H8" s="618"/>
      <c r="I8" s="618"/>
      <c r="J8" s="618"/>
      <c r="K8" s="618"/>
      <c r="L8" s="618"/>
      <c r="M8" s="618"/>
      <c r="N8" s="618"/>
      <c r="O8" s="618"/>
    </row>
    <row r="9" spans="1:18" ht="14.1" customHeight="1" thickBot="1" x14ac:dyDescent="0.3">
      <c r="A9" s="634" t="s">
        <v>345</v>
      </c>
      <c r="B9" s="634"/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4"/>
      <c r="O9" s="634"/>
    </row>
    <row r="10" spans="1:18" s="1" customFormat="1" ht="12.75" customHeight="1" x14ac:dyDescent="0.2">
      <c r="A10" s="622" t="s">
        <v>19</v>
      </c>
      <c r="B10" s="624" t="s">
        <v>20</v>
      </c>
      <c r="C10" s="664" t="s">
        <v>21</v>
      </c>
      <c r="D10" s="626" t="s">
        <v>22</v>
      </c>
      <c r="E10" s="667" t="s">
        <v>23</v>
      </c>
      <c r="F10" s="667"/>
      <c r="G10" s="667"/>
      <c r="H10" s="667"/>
      <c r="I10" s="667"/>
      <c r="J10" s="667"/>
      <c r="K10" s="624" t="s">
        <v>24</v>
      </c>
      <c r="L10" s="624"/>
      <c r="M10" s="624"/>
      <c r="N10" s="624"/>
      <c r="O10" s="272"/>
    </row>
    <row r="11" spans="1:18" s="1" customFormat="1" ht="126.75" customHeight="1" thickBot="1" x14ac:dyDescent="0.25">
      <c r="A11" s="623"/>
      <c r="B11" s="625"/>
      <c r="C11" s="665"/>
      <c r="D11" s="627"/>
      <c r="E11" s="273" t="s">
        <v>25</v>
      </c>
      <c r="F11" s="273" t="s">
        <v>26</v>
      </c>
      <c r="G11" s="273" t="s">
        <v>27</v>
      </c>
      <c r="H11" s="274" t="s">
        <v>6</v>
      </c>
      <c r="I11" s="273" t="s">
        <v>7</v>
      </c>
      <c r="J11" s="273" t="s">
        <v>28</v>
      </c>
      <c r="K11" s="273" t="s">
        <v>29</v>
      </c>
      <c r="L11" s="273" t="s">
        <v>27</v>
      </c>
      <c r="M11" s="273" t="s">
        <v>6</v>
      </c>
      <c r="N11" s="273" t="s">
        <v>7</v>
      </c>
      <c r="O11" s="275" t="s">
        <v>30</v>
      </c>
    </row>
    <row r="12" spans="1:18" x14ac:dyDescent="0.25">
      <c r="A12" s="270"/>
      <c r="B12" s="271" t="s">
        <v>101</v>
      </c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</row>
    <row r="13" spans="1:18" x14ac:dyDescent="0.25">
      <c r="A13" s="230" t="s">
        <v>32</v>
      </c>
      <c r="B13" s="234" t="s">
        <v>102</v>
      </c>
      <c r="C13" s="229" t="s">
        <v>35</v>
      </c>
      <c r="D13" s="265">
        <v>2.5499999999999998</v>
      </c>
      <c r="E13" s="110"/>
      <c r="F13" s="110"/>
      <c r="G13" s="110"/>
      <c r="H13" s="110"/>
      <c r="I13" s="110"/>
      <c r="J13" s="110">
        <f>SUM(G13:I13)</f>
        <v>0</v>
      </c>
      <c r="K13" s="110">
        <f>E13*D13</f>
        <v>0</v>
      </c>
      <c r="L13" s="110">
        <f>G13*D13</f>
        <v>0</v>
      </c>
      <c r="M13" s="110"/>
      <c r="N13" s="110">
        <f>I13*D13</f>
        <v>0</v>
      </c>
      <c r="O13" s="110">
        <f>SUM(L13:N13)</f>
        <v>0</v>
      </c>
    </row>
    <row r="14" spans="1:18" x14ac:dyDescent="0.25">
      <c r="A14" s="230" t="s">
        <v>57</v>
      </c>
      <c r="B14" s="234" t="s">
        <v>103</v>
      </c>
      <c r="C14" s="229" t="s">
        <v>35</v>
      </c>
      <c r="D14" s="265">
        <v>1.85</v>
      </c>
      <c r="E14" s="110"/>
      <c r="F14" s="110"/>
      <c r="G14" s="110"/>
      <c r="H14" s="110"/>
      <c r="I14" s="110"/>
      <c r="J14" s="110">
        <f>SUM(G14:I14)</f>
        <v>0</v>
      </c>
      <c r="K14" s="110">
        <f>E14*D14</f>
        <v>0</v>
      </c>
      <c r="L14" s="110">
        <f>G14*D14</f>
        <v>0</v>
      </c>
      <c r="M14" s="110"/>
      <c r="N14" s="110">
        <f>I14*D14</f>
        <v>0</v>
      </c>
      <c r="O14" s="110">
        <f>SUM(L14:N14)</f>
        <v>0</v>
      </c>
    </row>
    <row r="15" spans="1:18" x14ac:dyDescent="0.25">
      <c r="A15" s="230" t="s">
        <v>58</v>
      </c>
      <c r="B15" s="234" t="s">
        <v>275</v>
      </c>
      <c r="C15" s="229" t="s">
        <v>35</v>
      </c>
      <c r="D15" s="265">
        <v>4.4000000000000004</v>
      </c>
      <c r="E15" s="110"/>
      <c r="F15" s="110"/>
      <c r="G15" s="110"/>
      <c r="H15" s="110"/>
      <c r="I15" s="110"/>
      <c r="J15" s="110">
        <f>SUM(G15:I15)</f>
        <v>0</v>
      </c>
      <c r="K15" s="110">
        <f>E15*D15</f>
        <v>0</v>
      </c>
      <c r="L15" s="110">
        <f>G15*D15</f>
        <v>0</v>
      </c>
      <c r="M15" s="110"/>
      <c r="N15" s="110">
        <f>I15*D15</f>
        <v>0</v>
      </c>
      <c r="O15" s="110">
        <f>SUM(L15:N15)</f>
        <v>0</v>
      </c>
    </row>
    <row r="16" spans="1:18" s="40" customFormat="1" x14ac:dyDescent="0.25">
      <c r="A16" s="668" t="s">
        <v>279</v>
      </c>
      <c r="B16" s="668"/>
      <c r="C16" s="668"/>
      <c r="D16" s="668"/>
      <c r="E16" s="668"/>
      <c r="F16" s="668"/>
      <c r="G16" s="668"/>
      <c r="H16" s="668"/>
      <c r="I16" s="668"/>
      <c r="J16" s="668"/>
      <c r="K16" s="266">
        <f>SUM(K13:K15)</f>
        <v>0</v>
      </c>
      <c r="L16" s="267">
        <f>SUM(L13:L15)</f>
        <v>0</v>
      </c>
      <c r="M16" s="267"/>
      <c r="N16" s="267">
        <f>SUM(N13:N15)</f>
        <v>0</v>
      </c>
      <c r="O16" s="267">
        <f>SUM(O13:O15)</f>
        <v>0</v>
      </c>
      <c r="R16" s="41"/>
    </row>
    <row r="17" spans="1:21" x14ac:dyDescent="0.25">
      <c r="A17" s="225"/>
      <c r="B17" s="174" t="s">
        <v>104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</row>
    <row r="18" spans="1:21" x14ac:dyDescent="0.25">
      <c r="A18" s="233" t="s">
        <v>38</v>
      </c>
      <c r="B18" s="234" t="s">
        <v>341</v>
      </c>
      <c r="C18" s="229" t="s">
        <v>35</v>
      </c>
      <c r="D18" s="265">
        <v>0.2</v>
      </c>
      <c r="E18" s="110"/>
      <c r="F18" s="110"/>
      <c r="G18" s="110"/>
      <c r="H18" s="110"/>
      <c r="I18" s="110"/>
      <c r="J18" s="110">
        <f>SUM(G18:I18)</f>
        <v>0</v>
      </c>
      <c r="K18" s="110">
        <f>E18*D18</f>
        <v>0</v>
      </c>
      <c r="L18" s="110">
        <f>G18*D18</f>
        <v>0</v>
      </c>
      <c r="M18" s="110">
        <f>H18*D18</f>
        <v>0</v>
      </c>
      <c r="N18" s="110">
        <f>I18*D18</f>
        <v>0</v>
      </c>
      <c r="O18" s="110">
        <f>SUM(L18:N18)</f>
        <v>0</v>
      </c>
    </row>
    <row r="19" spans="1:21" ht="28.5" x14ac:dyDescent="0.25">
      <c r="A19" s="233" t="s">
        <v>40</v>
      </c>
      <c r="B19" s="268" t="s">
        <v>342</v>
      </c>
      <c r="C19" s="229" t="s">
        <v>35</v>
      </c>
      <c r="D19" s="265">
        <v>0.2</v>
      </c>
      <c r="E19" s="110"/>
      <c r="F19" s="110"/>
      <c r="G19" s="110"/>
      <c r="H19" s="110"/>
      <c r="I19" s="110"/>
      <c r="J19" s="110">
        <f>SUM(G19:I19)</f>
        <v>0</v>
      </c>
      <c r="K19" s="110">
        <f>E19*D19</f>
        <v>0</v>
      </c>
      <c r="L19" s="110">
        <f>G19*D19</f>
        <v>0</v>
      </c>
      <c r="M19" s="110">
        <f>H19*D19</f>
        <v>0</v>
      </c>
      <c r="N19" s="110">
        <f>I19*D19</f>
        <v>0</v>
      </c>
      <c r="O19" s="110">
        <f>SUM(L19:N19)</f>
        <v>0</v>
      </c>
    </row>
    <row r="20" spans="1:21" x14ac:dyDescent="0.25">
      <c r="A20" s="233" t="s">
        <v>43</v>
      </c>
      <c r="B20" s="234" t="s">
        <v>105</v>
      </c>
      <c r="C20" s="229" t="s">
        <v>35</v>
      </c>
      <c r="D20" s="265">
        <v>0.3</v>
      </c>
      <c r="E20" s="110"/>
      <c r="F20" s="110"/>
      <c r="G20" s="110"/>
      <c r="H20" s="110"/>
      <c r="I20" s="110"/>
      <c r="J20" s="110">
        <f>SUM(G20:I20)</f>
        <v>0</v>
      </c>
      <c r="K20" s="110">
        <f>E20*D20</f>
        <v>0</v>
      </c>
      <c r="L20" s="110">
        <f>G20*D20</f>
        <v>0</v>
      </c>
      <c r="M20" s="110">
        <f>H20*D20</f>
        <v>0</v>
      </c>
      <c r="N20" s="110">
        <f>I20*D20</f>
        <v>0</v>
      </c>
      <c r="O20" s="110">
        <f>SUM(L20:N20)</f>
        <v>0</v>
      </c>
    </row>
    <row r="21" spans="1:21" x14ac:dyDescent="0.25">
      <c r="A21" s="233" t="s">
        <v>46</v>
      </c>
      <c r="B21" s="234" t="s">
        <v>106</v>
      </c>
      <c r="C21" s="229" t="s">
        <v>107</v>
      </c>
      <c r="D21" s="265">
        <v>2</v>
      </c>
      <c r="E21" s="110"/>
      <c r="F21" s="110"/>
      <c r="G21" s="110"/>
      <c r="H21" s="110"/>
      <c r="I21" s="110"/>
      <c r="J21" s="110">
        <f>SUM(G21:I21)</f>
        <v>0</v>
      </c>
      <c r="K21" s="110">
        <f>E21*D21</f>
        <v>0</v>
      </c>
      <c r="L21" s="110">
        <f>G21*D21</f>
        <v>0</v>
      </c>
      <c r="M21" s="110">
        <f>H21*D21</f>
        <v>0</v>
      </c>
      <c r="N21" s="110">
        <f>I21*D21</f>
        <v>0</v>
      </c>
      <c r="O21" s="110">
        <f>SUM(L21:N21)</f>
        <v>0</v>
      </c>
    </row>
    <row r="22" spans="1:21" x14ac:dyDescent="0.25">
      <c r="A22" s="233" t="s">
        <v>48</v>
      </c>
      <c r="B22" s="234" t="s">
        <v>340</v>
      </c>
      <c r="C22" s="229" t="s">
        <v>108</v>
      </c>
      <c r="D22" s="269">
        <v>1.6500000000000001E-2</v>
      </c>
      <c r="E22" s="110"/>
      <c r="F22" s="110"/>
      <c r="G22" s="110"/>
      <c r="H22" s="110"/>
      <c r="I22" s="110"/>
      <c r="J22" s="110">
        <f>SUM(G22:I22)</f>
        <v>0</v>
      </c>
      <c r="K22" s="110">
        <f>E22*D22</f>
        <v>0</v>
      </c>
      <c r="L22" s="110">
        <f>G22*D22</f>
        <v>0</v>
      </c>
      <c r="M22" s="110">
        <f>H22*D22</f>
        <v>0</v>
      </c>
      <c r="N22" s="110">
        <f>I22*D22</f>
        <v>0</v>
      </c>
      <c r="O22" s="110">
        <f>SUM(L22:N22)</f>
        <v>0</v>
      </c>
    </row>
    <row r="23" spans="1:21" s="40" customFormat="1" x14ac:dyDescent="0.25">
      <c r="A23" s="668" t="s">
        <v>284</v>
      </c>
      <c r="B23" s="668"/>
      <c r="C23" s="668"/>
      <c r="D23" s="668"/>
      <c r="E23" s="668"/>
      <c r="F23" s="668"/>
      <c r="G23" s="668"/>
      <c r="H23" s="668"/>
      <c r="I23" s="668"/>
      <c r="J23" s="668"/>
      <c r="K23" s="191">
        <f>SUM(K18:K22)</f>
        <v>0</v>
      </c>
      <c r="L23" s="228">
        <f>SUM(L18:L22)</f>
        <v>0</v>
      </c>
      <c r="M23" s="228">
        <f>SUM(M18:M22)</f>
        <v>0</v>
      </c>
      <c r="N23" s="228">
        <f>SUM(N18:N22)</f>
        <v>0</v>
      </c>
      <c r="O23" s="228">
        <f>SUM(O18:O22)</f>
        <v>0</v>
      </c>
      <c r="R23" s="41"/>
    </row>
    <row r="24" spans="1:21" ht="12.75" customHeight="1" x14ac:dyDescent="0.25">
      <c r="A24" s="238"/>
      <c r="B24" s="669" t="s">
        <v>51</v>
      </c>
      <c r="C24" s="669"/>
      <c r="D24" s="669"/>
      <c r="E24" s="669"/>
      <c r="F24" s="669"/>
      <c r="G24" s="669"/>
      <c r="H24" s="669"/>
      <c r="I24" s="669"/>
      <c r="J24" s="669"/>
      <c r="K24" s="669"/>
      <c r="L24" s="669"/>
      <c r="M24" s="669"/>
      <c r="N24" s="669"/>
      <c r="O24" s="237"/>
    </row>
    <row r="25" spans="1:21" x14ac:dyDescent="0.25">
      <c r="A25" s="233">
        <v>1</v>
      </c>
      <c r="B25" s="236" t="s">
        <v>109</v>
      </c>
      <c r="C25" s="236"/>
      <c r="D25" s="236"/>
      <c r="E25" s="235"/>
      <c r="F25" s="235"/>
      <c r="G25" s="235"/>
      <c r="H25" s="235"/>
      <c r="I25" s="235"/>
      <c r="J25" s="235"/>
      <c r="K25" s="237">
        <f>K16</f>
        <v>0</v>
      </c>
      <c r="L25" s="237">
        <f>L16</f>
        <v>0</v>
      </c>
      <c r="M25" s="237">
        <f>M16</f>
        <v>0</v>
      </c>
      <c r="N25" s="237">
        <f>N16</f>
        <v>0</v>
      </c>
      <c r="O25" s="237">
        <f>O16</f>
        <v>0</v>
      </c>
      <c r="Q25" s="57"/>
    </row>
    <row r="26" spans="1:21" x14ac:dyDescent="0.25">
      <c r="A26" s="233">
        <v>2</v>
      </c>
      <c r="B26" s="236" t="s">
        <v>110</v>
      </c>
      <c r="C26" s="236"/>
      <c r="D26" s="236"/>
      <c r="E26" s="236"/>
      <c r="F26" s="236"/>
      <c r="G26" s="236"/>
      <c r="H26" s="236"/>
      <c r="I26" s="236"/>
      <c r="J26" s="236"/>
      <c r="K26" s="237">
        <f>K23</f>
        <v>0</v>
      </c>
      <c r="L26" s="237">
        <f>L23</f>
        <v>0</v>
      </c>
      <c r="M26" s="237">
        <f>M23</f>
        <v>0</v>
      </c>
      <c r="N26" s="237">
        <f>N23</f>
        <v>0</v>
      </c>
      <c r="O26" s="237">
        <f>O23</f>
        <v>0</v>
      </c>
      <c r="Q26" s="57"/>
    </row>
    <row r="27" spans="1:21" s="40" customFormat="1" x14ac:dyDescent="0.25">
      <c r="A27" s="666" t="s">
        <v>16</v>
      </c>
      <c r="B27" s="666"/>
      <c r="C27" s="666"/>
      <c r="D27" s="666"/>
      <c r="E27" s="666"/>
      <c r="F27" s="666"/>
      <c r="G27" s="666"/>
      <c r="H27" s="666"/>
      <c r="I27" s="666"/>
      <c r="J27" s="666"/>
      <c r="K27" s="191">
        <f>SUM(K25:K26)</f>
        <v>0</v>
      </c>
      <c r="L27" s="228">
        <f>SUM(L25:L26)</f>
        <v>0</v>
      </c>
      <c r="M27" s="228">
        <f>SUM(M25:M26)</f>
        <v>0</v>
      </c>
      <c r="N27" s="228">
        <f>SUM(N25:N26)</f>
        <v>0</v>
      </c>
      <c r="O27" s="228">
        <f>SUM(O25:O26)</f>
        <v>0</v>
      </c>
      <c r="R27" s="41"/>
    </row>
    <row r="28" spans="1:21" s="1" customFormat="1" ht="14.25" x14ac:dyDescent="0.2">
      <c r="A28" s="132"/>
      <c r="B28" s="644" t="s">
        <v>253</v>
      </c>
      <c r="C28" s="620"/>
      <c r="D28" s="620"/>
      <c r="E28" s="620"/>
      <c r="F28" s="620"/>
      <c r="G28" s="620"/>
      <c r="H28" s="620"/>
      <c r="I28" s="645"/>
      <c r="J28" s="138"/>
      <c r="K28" s="110"/>
      <c r="L28" s="110"/>
      <c r="M28" s="110">
        <f>M27*J28</f>
        <v>0</v>
      </c>
      <c r="N28" s="110"/>
      <c r="O28" s="110">
        <f>SUM(L28:N28)</f>
        <v>0</v>
      </c>
    </row>
    <row r="29" spans="1:21" s="40" customFormat="1" x14ac:dyDescent="0.25">
      <c r="A29" s="666" t="s">
        <v>407</v>
      </c>
      <c r="B29" s="666"/>
      <c r="C29" s="666"/>
      <c r="D29" s="666"/>
      <c r="E29" s="666"/>
      <c r="F29" s="666"/>
      <c r="G29" s="666"/>
      <c r="H29" s="666"/>
      <c r="I29" s="666"/>
      <c r="J29" s="666"/>
      <c r="K29" s="191">
        <f>SUM(K27:K28)</f>
        <v>0</v>
      </c>
      <c r="L29" s="228">
        <f>SUM(L27:L28)</f>
        <v>0</v>
      </c>
      <c r="M29" s="228">
        <f>SUM(M27:M28)</f>
        <v>0</v>
      </c>
      <c r="N29" s="228">
        <f>SUM(N27:N28)</f>
        <v>0</v>
      </c>
      <c r="O29" s="228">
        <f>SUM(O27:O28)</f>
        <v>0</v>
      </c>
      <c r="R29" s="41"/>
      <c r="U29" s="41"/>
    </row>
    <row r="31" spans="1:21" s="1" customFormat="1" x14ac:dyDescent="0.25">
      <c r="A31" s="43"/>
      <c r="B31" s="247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21" s="1" customFormat="1" x14ac:dyDescent="0.25">
      <c r="A32" s="43"/>
      <c r="B32" s="331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2" s="1" customFormat="1" x14ac:dyDescent="0.25">
      <c r="A33" s="43"/>
      <c r="B33" s="248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2" s="1" customFormat="1" x14ac:dyDescent="0.25">
      <c r="A34" s="43"/>
      <c r="B34" s="247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1:12" s="1" customFormat="1" x14ac:dyDescent="0.25">
      <c r="A35" s="43"/>
      <c r="B35" s="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1:12" s="1" customFormat="1" x14ac:dyDescent="0.25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</sheetData>
  <sheetProtection selectLockedCells="1" selectUnlockedCells="1"/>
  <mergeCells count="19">
    <mergeCell ref="A29:J29"/>
    <mergeCell ref="D10:D11"/>
    <mergeCell ref="E10:J10"/>
    <mergeCell ref="A8:O8"/>
    <mergeCell ref="B28:I28"/>
    <mergeCell ref="A23:J23"/>
    <mergeCell ref="A27:J27"/>
    <mergeCell ref="B24:N24"/>
    <mergeCell ref="A16:J16"/>
    <mergeCell ref="A1:O1"/>
    <mergeCell ref="A2:O2"/>
    <mergeCell ref="A3:O3"/>
    <mergeCell ref="C10:C11"/>
    <mergeCell ref="A9:O9"/>
    <mergeCell ref="A6:K6"/>
    <mergeCell ref="L6:M6"/>
    <mergeCell ref="K10:N10"/>
    <mergeCell ref="A10:A11"/>
    <mergeCell ref="B10:B11"/>
  </mergeCells>
  <pageMargins left="0.70866141732283472" right="0.70866141732283472" top="0.74803149606299213" bottom="0.74803149606299213" header="0.51181102362204722" footer="0.51181102362204722"/>
  <pageSetup paperSize="9" scale="80" firstPageNumber="0" orientation="landscape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apa6">
    <tabColor rgb="FFFF0000"/>
  </sheetPr>
  <dimension ref="A1:T89"/>
  <sheetViews>
    <sheetView topLeftCell="A64" zoomScaleNormal="100" zoomScalePageLayoutView="70" workbookViewId="0">
      <selection activeCell="B85" sqref="B85:B92"/>
    </sheetView>
  </sheetViews>
  <sheetFormatPr defaultColWidth="8.85546875" defaultRowHeight="15" x14ac:dyDescent="0.25"/>
  <cols>
    <col min="1" max="1" width="6.140625" style="414" customWidth="1"/>
    <col min="2" max="2" width="57" style="414" customWidth="1"/>
    <col min="3" max="3" width="9.42578125" style="414" customWidth="1"/>
    <col min="4" max="5" width="5.42578125" style="499" bestFit="1" customWidth="1"/>
    <col min="6" max="6" width="5.85546875" style="499" bestFit="1" customWidth="1"/>
    <col min="7" max="8" width="6.42578125" style="499" bestFit="1" customWidth="1"/>
    <col min="9" max="9" width="8" style="499" customWidth="1"/>
    <col min="10" max="10" width="6.42578125" style="499" bestFit="1" customWidth="1"/>
    <col min="11" max="11" width="9.140625" style="499" customWidth="1"/>
    <col min="12" max="12" width="9.42578125" style="499" customWidth="1"/>
    <col min="13" max="13" width="9.7109375" style="499" customWidth="1"/>
    <col min="14" max="14" width="9.28515625" style="499" customWidth="1"/>
    <col min="15" max="15" width="10.7109375" style="499" customWidth="1"/>
    <col min="16" max="16384" width="8.85546875" style="414"/>
  </cols>
  <sheetData>
    <row r="1" spans="1:15" s="409" customFormat="1" ht="15" customHeight="1" x14ac:dyDescent="0.25">
      <c r="A1" s="672" t="s">
        <v>416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</row>
    <row r="2" spans="1:15" s="409" customFormat="1" ht="15" customHeight="1" x14ac:dyDescent="0.25">
      <c r="A2" s="672" t="s">
        <v>417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</row>
    <row r="3" spans="1:15" s="409" customFormat="1" ht="15" customHeight="1" x14ac:dyDescent="0.25">
      <c r="A3" s="672" t="s">
        <v>418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</row>
    <row r="4" spans="1:15" s="409" customFormat="1" ht="15" customHeight="1" x14ac:dyDescent="0.25">
      <c r="A4" s="412" t="s">
        <v>419</v>
      </c>
      <c r="B4" s="412"/>
      <c r="C4" s="412"/>
      <c r="D4" s="412"/>
      <c r="E4" s="412"/>
      <c r="F4" s="412"/>
      <c r="G4" s="412"/>
      <c r="H4" s="412"/>
      <c r="I4" s="413"/>
      <c r="J4" s="413"/>
      <c r="K4" s="413"/>
      <c r="L4" s="413"/>
      <c r="M4" s="413"/>
      <c r="N4" s="413"/>
      <c r="O4" s="413"/>
    </row>
    <row r="5" spans="1:15" x14ac:dyDescent="0.25">
      <c r="A5" s="413"/>
      <c r="B5" s="413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</row>
    <row r="6" spans="1:15" x14ac:dyDescent="0.25">
      <c r="A6" s="670" t="s">
        <v>367</v>
      </c>
      <c r="B6" s="670"/>
      <c r="C6" s="670"/>
      <c r="D6" s="670"/>
      <c r="E6" s="670"/>
      <c r="F6" s="670"/>
      <c r="G6" s="670"/>
      <c r="H6" s="670"/>
      <c r="I6" s="670"/>
      <c r="J6" s="670"/>
      <c r="K6" s="670"/>
      <c r="L6" s="671" t="s">
        <v>281</v>
      </c>
      <c r="M6" s="671"/>
      <c r="N6" s="415">
        <f>O84</f>
        <v>0</v>
      </c>
      <c r="O6" s="416" t="s">
        <v>282</v>
      </c>
    </row>
    <row r="8" spans="1:15" ht="15.75" x14ac:dyDescent="0.25">
      <c r="A8" s="679" t="s">
        <v>339</v>
      </c>
      <c r="B8" s="679"/>
      <c r="C8" s="679"/>
      <c r="D8" s="679"/>
      <c r="E8" s="679"/>
      <c r="F8" s="679"/>
      <c r="G8" s="679"/>
      <c r="H8" s="679"/>
      <c r="I8" s="679"/>
      <c r="J8" s="679"/>
      <c r="K8" s="679"/>
      <c r="L8" s="679"/>
      <c r="M8" s="679"/>
      <c r="N8" s="679"/>
      <c r="O8" s="679"/>
    </row>
    <row r="9" spans="1:15" ht="16.5" thickBot="1" x14ac:dyDescent="0.3">
      <c r="A9" s="680" t="s">
        <v>317</v>
      </c>
      <c r="B9" s="680"/>
      <c r="C9" s="680"/>
      <c r="D9" s="680"/>
      <c r="E9" s="680"/>
      <c r="F9" s="680"/>
      <c r="G9" s="680"/>
      <c r="H9" s="680"/>
      <c r="I9" s="680"/>
      <c r="J9" s="680"/>
      <c r="K9" s="680"/>
      <c r="L9" s="680"/>
      <c r="M9" s="680"/>
      <c r="N9" s="680"/>
      <c r="O9" s="680"/>
    </row>
    <row r="10" spans="1:15" x14ac:dyDescent="0.25">
      <c r="A10" s="681" t="s">
        <v>111</v>
      </c>
      <c r="B10" s="683" t="s">
        <v>20</v>
      </c>
      <c r="C10" s="685" t="s">
        <v>21</v>
      </c>
      <c r="D10" s="687" t="s">
        <v>22</v>
      </c>
      <c r="E10" s="689" t="s">
        <v>23</v>
      </c>
      <c r="F10" s="690"/>
      <c r="G10" s="690"/>
      <c r="H10" s="690"/>
      <c r="I10" s="690"/>
      <c r="J10" s="691"/>
      <c r="K10" s="689" t="s">
        <v>112</v>
      </c>
      <c r="L10" s="690"/>
      <c r="M10" s="690"/>
      <c r="N10" s="690"/>
      <c r="O10" s="691"/>
    </row>
    <row r="11" spans="1:15" ht="83.25" thickBot="1" x14ac:dyDescent="0.3">
      <c r="A11" s="682"/>
      <c r="B11" s="684"/>
      <c r="C11" s="686"/>
      <c r="D11" s="688"/>
      <c r="E11" s="417" t="s">
        <v>25</v>
      </c>
      <c r="F11" s="418" t="s">
        <v>26</v>
      </c>
      <c r="G11" s="418" t="s">
        <v>5</v>
      </c>
      <c r="H11" s="418" t="s">
        <v>6</v>
      </c>
      <c r="I11" s="418" t="s">
        <v>7</v>
      </c>
      <c r="J11" s="419" t="s">
        <v>28</v>
      </c>
      <c r="K11" s="420" t="s">
        <v>29</v>
      </c>
      <c r="L11" s="418" t="s">
        <v>5</v>
      </c>
      <c r="M11" s="418" t="s">
        <v>6</v>
      </c>
      <c r="N11" s="418" t="s">
        <v>7</v>
      </c>
      <c r="O11" s="419" t="s">
        <v>30</v>
      </c>
    </row>
    <row r="12" spans="1:15" x14ac:dyDescent="0.25">
      <c r="A12" s="421"/>
      <c r="B12" s="422" t="s">
        <v>113</v>
      </c>
      <c r="C12" s="423"/>
      <c r="D12" s="424"/>
      <c r="E12" s="425"/>
      <c r="F12" s="426"/>
      <c r="G12" s="426"/>
      <c r="H12" s="426"/>
      <c r="I12" s="426"/>
      <c r="J12" s="427"/>
      <c r="K12" s="425"/>
      <c r="L12" s="426"/>
      <c r="M12" s="426"/>
      <c r="N12" s="426"/>
      <c r="O12" s="427"/>
    </row>
    <row r="13" spans="1:15" s="437" customFormat="1" x14ac:dyDescent="0.25">
      <c r="A13" s="428">
        <v>1</v>
      </c>
      <c r="B13" s="429" t="s">
        <v>423</v>
      </c>
      <c r="C13" s="430" t="s">
        <v>56</v>
      </c>
      <c r="D13" s="431">
        <v>1</v>
      </c>
      <c r="E13" s="432"/>
      <c r="F13" s="433"/>
      <c r="G13" s="434"/>
      <c r="H13" s="433"/>
      <c r="I13" s="434"/>
      <c r="J13" s="435"/>
      <c r="K13" s="436">
        <f>D13*E13</f>
        <v>0</v>
      </c>
      <c r="L13" s="434">
        <f>G13*D13</f>
        <v>0</v>
      </c>
      <c r="M13" s="434">
        <f>H13*D13</f>
        <v>0</v>
      </c>
      <c r="N13" s="434">
        <f>I13*D13</f>
        <v>0</v>
      </c>
      <c r="O13" s="435">
        <f>SUM(L13:N13)</f>
        <v>0</v>
      </c>
    </row>
    <row r="14" spans="1:15" x14ac:dyDescent="0.25">
      <c r="A14" s="428">
        <v>2</v>
      </c>
      <c r="B14" s="429" t="s">
        <v>318</v>
      </c>
      <c r="C14" s="430" t="s">
        <v>39</v>
      </c>
      <c r="D14" s="431">
        <v>54</v>
      </c>
      <c r="E14" s="432"/>
      <c r="F14" s="433"/>
      <c r="G14" s="434"/>
      <c r="H14" s="433"/>
      <c r="I14" s="434"/>
      <c r="J14" s="435"/>
      <c r="K14" s="436">
        <f t="shared" ref="K14:K40" si="0">D14*E14</f>
        <v>0</v>
      </c>
      <c r="L14" s="434">
        <f>G14*D14</f>
        <v>0</v>
      </c>
      <c r="M14" s="434">
        <f>H14*D14</f>
        <v>0</v>
      </c>
      <c r="N14" s="434">
        <f>I14*D14</f>
        <v>0</v>
      </c>
      <c r="O14" s="435">
        <f>SUM(L14:N14)</f>
        <v>0</v>
      </c>
    </row>
    <row r="15" spans="1:15" ht="24" x14ac:dyDescent="0.25">
      <c r="A15" s="428">
        <v>3</v>
      </c>
      <c r="B15" s="429" t="s">
        <v>114</v>
      </c>
      <c r="C15" s="430" t="s">
        <v>39</v>
      </c>
      <c r="D15" s="431">
        <v>107</v>
      </c>
      <c r="E15" s="432"/>
      <c r="F15" s="433"/>
      <c r="G15" s="438"/>
      <c r="H15" s="433"/>
      <c r="I15" s="434"/>
      <c r="J15" s="435"/>
      <c r="K15" s="436">
        <f t="shared" si="0"/>
        <v>0</v>
      </c>
      <c r="L15" s="434">
        <f>G15*D15</f>
        <v>0</v>
      </c>
      <c r="M15" s="434">
        <f t="shared" ref="M15:M40" si="1">H15*D15</f>
        <v>0</v>
      </c>
      <c r="N15" s="434">
        <f t="shared" ref="N15:N40" si="2">I15*D15</f>
        <v>0</v>
      </c>
      <c r="O15" s="435">
        <f t="shared" ref="O15:O40" si="3">SUM(L15:N15)</f>
        <v>0</v>
      </c>
    </row>
    <row r="16" spans="1:15" ht="24" x14ac:dyDescent="0.25">
      <c r="A16" s="428">
        <v>4</v>
      </c>
      <c r="B16" s="429" t="s">
        <v>432</v>
      </c>
      <c r="C16" s="430" t="s">
        <v>39</v>
      </c>
      <c r="D16" s="431">
        <v>57</v>
      </c>
      <c r="E16" s="432"/>
      <c r="F16" s="433"/>
      <c r="G16" s="438"/>
      <c r="H16" s="433"/>
      <c r="I16" s="434"/>
      <c r="J16" s="435"/>
      <c r="K16" s="436">
        <f t="shared" si="0"/>
        <v>0</v>
      </c>
      <c r="L16" s="434">
        <f t="shared" ref="L16:L40" si="4">G16*D16</f>
        <v>0</v>
      </c>
      <c r="M16" s="434">
        <f t="shared" si="1"/>
        <v>0</v>
      </c>
      <c r="N16" s="434">
        <f t="shared" si="2"/>
        <v>0</v>
      </c>
      <c r="O16" s="435">
        <f t="shared" si="3"/>
        <v>0</v>
      </c>
    </row>
    <row r="17" spans="1:15" x14ac:dyDescent="0.25">
      <c r="A17" s="428">
        <v>5</v>
      </c>
      <c r="B17" s="429" t="s">
        <v>431</v>
      </c>
      <c r="C17" s="430" t="s">
        <v>39</v>
      </c>
      <c r="D17" s="431">
        <v>66</v>
      </c>
      <c r="E17" s="432"/>
      <c r="F17" s="433"/>
      <c r="G17" s="438"/>
      <c r="H17" s="433"/>
      <c r="I17" s="434"/>
      <c r="J17" s="435"/>
      <c r="K17" s="436">
        <f t="shared" si="0"/>
        <v>0</v>
      </c>
      <c r="L17" s="434">
        <f t="shared" si="4"/>
        <v>0</v>
      </c>
      <c r="M17" s="434">
        <f t="shared" si="1"/>
        <v>0</v>
      </c>
      <c r="N17" s="434">
        <f t="shared" si="2"/>
        <v>0</v>
      </c>
      <c r="O17" s="435">
        <f t="shared" si="3"/>
        <v>0</v>
      </c>
    </row>
    <row r="18" spans="1:15" ht="24" x14ac:dyDescent="0.25">
      <c r="A18" s="428">
        <v>6</v>
      </c>
      <c r="B18" s="429" t="s">
        <v>430</v>
      </c>
      <c r="C18" s="430" t="s">
        <v>39</v>
      </c>
      <c r="D18" s="431">
        <v>10</v>
      </c>
      <c r="E18" s="432"/>
      <c r="F18" s="433"/>
      <c r="G18" s="438"/>
      <c r="H18" s="433"/>
      <c r="I18" s="434"/>
      <c r="J18" s="435"/>
      <c r="K18" s="436">
        <f>D18*E18</f>
        <v>0</v>
      </c>
      <c r="L18" s="434">
        <f>G18*D18</f>
        <v>0</v>
      </c>
      <c r="M18" s="434">
        <f>H18*D18</f>
        <v>0</v>
      </c>
      <c r="N18" s="434">
        <f>I18*D18</f>
        <v>0</v>
      </c>
      <c r="O18" s="435">
        <f>SUM(L18:N18)</f>
        <v>0</v>
      </c>
    </row>
    <row r="19" spans="1:15" x14ac:dyDescent="0.25">
      <c r="A19" s="428">
        <v>7</v>
      </c>
      <c r="B19" s="429" t="s">
        <v>429</v>
      </c>
      <c r="C19" s="430" t="s">
        <v>39</v>
      </c>
      <c r="D19" s="431">
        <v>95</v>
      </c>
      <c r="E19" s="432"/>
      <c r="F19" s="433"/>
      <c r="G19" s="438"/>
      <c r="H19" s="433"/>
      <c r="I19" s="434"/>
      <c r="J19" s="435"/>
      <c r="K19" s="436">
        <f>D19*E19</f>
        <v>0</v>
      </c>
      <c r="L19" s="434">
        <f>G19*D19</f>
        <v>0</v>
      </c>
      <c r="M19" s="434">
        <f>H19*D19</f>
        <v>0</v>
      </c>
      <c r="N19" s="434">
        <f>I19*D19</f>
        <v>0</v>
      </c>
      <c r="O19" s="435">
        <f>SUM(L19:N19)</f>
        <v>0</v>
      </c>
    </row>
    <row r="20" spans="1:15" x14ac:dyDescent="0.25">
      <c r="A20" s="428">
        <v>8</v>
      </c>
      <c r="B20" s="429" t="s">
        <v>115</v>
      </c>
      <c r="C20" s="430" t="s">
        <v>39</v>
      </c>
      <c r="D20" s="431">
        <v>22</v>
      </c>
      <c r="E20" s="432"/>
      <c r="F20" s="433"/>
      <c r="G20" s="438"/>
      <c r="H20" s="433"/>
      <c r="I20" s="434"/>
      <c r="J20" s="435"/>
      <c r="K20" s="436">
        <f>D20*E20</f>
        <v>0</v>
      </c>
      <c r="L20" s="434">
        <f>G20*D20</f>
        <v>0</v>
      </c>
      <c r="M20" s="434">
        <f>H20*D20</f>
        <v>0</v>
      </c>
      <c r="N20" s="434">
        <f>I20*D20</f>
        <v>0</v>
      </c>
      <c r="O20" s="435">
        <f>SUM(L20:N20)</f>
        <v>0</v>
      </c>
    </row>
    <row r="21" spans="1:15" ht="15.75" customHeight="1" x14ac:dyDescent="0.25">
      <c r="A21" s="428">
        <v>9</v>
      </c>
      <c r="B21" s="429" t="s">
        <v>428</v>
      </c>
      <c r="C21" s="430" t="s">
        <v>74</v>
      </c>
      <c r="D21" s="431">
        <v>3</v>
      </c>
      <c r="E21" s="432"/>
      <c r="F21" s="433"/>
      <c r="G21" s="438"/>
      <c r="H21" s="433"/>
      <c r="I21" s="434"/>
      <c r="J21" s="435"/>
      <c r="K21" s="436">
        <f t="shared" si="0"/>
        <v>0</v>
      </c>
      <c r="L21" s="434">
        <f t="shared" si="4"/>
        <v>0</v>
      </c>
      <c r="M21" s="434">
        <f t="shared" si="1"/>
        <v>0</v>
      </c>
      <c r="N21" s="434">
        <f t="shared" si="2"/>
        <v>0</v>
      </c>
      <c r="O21" s="435">
        <f t="shared" si="3"/>
        <v>0</v>
      </c>
    </row>
    <row r="22" spans="1:15" ht="15.75" customHeight="1" x14ac:dyDescent="0.25">
      <c r="A22" s="428">
        <v>10</v>
      </c>
      <c r="B22" s="429" t="s">
        <v>116</v>
      </c>
      <c r="C22" s="430" t="s">
        <v>74</v>
      </c>
      <c r="D22" s="431">
        <v>53</v>
      </c>
      <c r="E22" s="432"/>
      <c r="F22" s="433"/>
      <c r="G22" s="438"/>
      <c r="H22" s="433"/>
      <c r="I22" s="434"/>
      <c r="J22" s="435"/>
      <c r="K22" s="436">
        <f t="shared" ref="K22:K28" si="5">D22*E22</f>
        <v>0</v>
      </c>
      <c r="L22" s="434">
        <f t="shared" ref="L22:L28" si="6">G22*D22</f>
        <v>0</v>
      </c>
      <c r="M22" s="434">
        <f t="shared" ref="M22:M28" si="7">H22*D22</f>
        <v>0</v>
      </c>
      <c r="N22" s="434">
        <f t="shared" ref="N22:N28" si="8">I22*D22</f>
        <v>0</v>
      </c>
      <c r="O22" s="435">
        <f t="shared" ref="O22:O28" si="9">SUM(L22:N22)</f>
        <v>0</v>
      </c>
    </row>
    <row r="23" spans="1:15" ht="15.75" customHeight="1" x14ac:dyDescent="0.25">
      <c r="A23" s="428">
        <v>11</v>
      </c>
      <c r="B23" s="429" t="s">
        <v>427</v>
      </c>
      <c r="C23" s="430" t="s">
        <v>39</v>
      </c>
      <c r="D23" s="431">
        <v>5</v>
      </c>
      <c r="E23" s="432"/>
      <c r="F23" s="433"/>
      <c r="G23" s="438"/>
      <c r="H23" s="433"/>
      <c r="I23" s="434"/>
      <c r="J23" s="435"/>
      <c r="K23" s="436">
        <f t="shared" si="5"/>
        <v>0</v>
      </c>
      <c r="L23" s="434">
        <f t="shared" si="6"/>
        <v>0</v>
      </c>
      <c r="M23" s="434">
        <f t="shared" si="7"/>
        <v>0</v>
      </c>
      <c r="N23" s="434">
        <f t="shared" si="8"/>
        <v>0</v>
      </c>
      <c r="O23" s="435">
        <f t="shared" si="9"/>
        <v>0</v>
      </c>
    </row>
    <row r="24" spans="1:15" x14ac:dyDescent="0.25">
      <c r="A24" s="428">
        <v>12</v>
      </c>
      <c r="B24" s="429" t="s">
        <v>117</v>
      </c>
      <c r="C24" s="430" t="s">
        <v>39</v>
      </c>
      <c r="D24" s="431">
        <v>117</v>
      </c>
      <c r="E24" s="432"/>
      <c r="F24" s="433"/>
      <c r="G24" s="439"/>
      <c r="H24" s="433"/>
      <c r="I24" s="434"/>
      <c r="J24" s="435"/>
      <c r="K24" s="436">
        <f t="shared" si="5"/>
        <v>0</v>
      </c>
      <c r="L24" s="434">
        <f t="shared" si="6"/>
        <v>0</v>
      </c>
      <c r="M24" s="434">
        <f t="shared" si="7"/>
        <v>0</v>
      </c>
      <c r="N24" s="434">
        <f t="shared" si="8"/>
        <v>0</v>
      </c>
      <c r="O24" s="435">
        <f t="shared" si="9"/>
        <v>0</v>
      </c>
    </row>
    <row r="25" spans="1:15" x14ac:dyDescent="0.25">
      <c r="A25" s="428">
        <v>13</v>
      </c>
      <c r="B25" s="429" t="s">
        <v>118</v>
      </c>
      <c r="C25" s="430" t="s">
        <v>56</v>
      </c>
      <c r="D25" s="431">
        <v>1</v>
      </c>
      <c r="E25" s="432"/>
      <c r="F25" s="433"/>
      <c r="G25" s="439"/>
      <c r="H25" s="433"/>
      <c r="I25" s="434"/>
      <c r="J25" s="435"/>
      <c r="K25" s="436">
        <f t="shared" si="5"/>
        <v>0</v>
      </c>
      <c r="L25" s="434">
        <f t="shared" si="6"/>
        <v>0</v>
      </c>
      <c r="M25" s="434">
        <f t="shared" si="7"/>
        <v>0</v>
      </c>
      <c r="N25" s="434">
        <f t="shared" si="8"/>
        <v>0</v>
      </c>
      <c r="O25" s="435">
        <f t="shared" si="9"/>
        <v>0</v>
      </c>
    </row>
    <row r="26" spans="1:15" ht="15.75" customHeight="1" x14ac:dyDescent="0.25">
      <c r="A26" s="428">
        <v>14</v>
      </c>
      <c r="B26" s="429" t="s">
        <v>426</v>
      </c>
      <c r="C26" s="430" t="s">
        <v>56</v>
      </c>
      <c r="D26" s="431">
        <v>4</v>
      </c>
      <c r="E26" s="432"/>
      <c r="F26" s="433"/>
      <c r="G26" s="439"/>
      <c r="H26" s="433"/>
      <c r="I26" s="434"/>
      <c r="J26" s="435"/>
      <c r="K26" s="436">
        <f t="shared" si="5"/>
        <v>0</v>
      </c>
      <c r="L26" s="434">
        <f t="shared" si="6"/>
        <v>0</v>
      </c>
      <c r="M26" s="434">
        <f t="shared" si="7"/>
        <v>0</v>
      </c>
      <c r="N26" s="434">
        <f t="shared" si="8"/>
        <v>0</v>
      </c>
      <c r="O26" s="435">
        <f t="shared" si="9"/>
        <v>0</v>
      </c>
    </row>
    <row r="27" spans="1:15" ht="24" x14ac:dyDescent="0.25">
      <c r="A27" s="428">
        <v>15</v>
      </c>
      <c r="B27" s="429" t="s">
        <v>425</v>
      </c>
      <c r="C27" s="430" t="s">
        <v>56</v>
      </c>
      <c r="D27" s="431">
        <v>1</v>
      </c>
      <c r="E27" s="432"/>
      <c r="F27" s="433"/>
      <c r="G27" s="438"/>
      <c r="H27" s="433"/>
      <c r="I27" s="434"/>
      <c r="J27" s="435"/>
      <c r="K27" s="436">
        <f t="shared" si="5"/>
        <v>0</v>
      </c>
      <c r="L27" s="434">
        <f t="shared" si="6"/>
        <v>0</v>
      </c>
      <c r="M27" s="434">
        <f t="shared" si="7"/>
        <v>0</v>
      </c>
      <c r="N27" s="434">
        <f t="shared" si="8"/>
        <v>0</v>
      </c>
      <c r="O27" s="435">
        <f t="shared" si="9"/>
        <v>0</v>
      </c>
    </row>
    <row r="28" spans="1:15" x14ac:dyDescent="0.25">
      <c r="A28" s="428">
        <v>16</v>
      </c>
      <c r="B28" s="440" t="s">
        <v>424</v>
      </c>
      <c r="C28" s="430" t="s">
        <v>56</v>
      </c>
      <c r="D28" s="431">
        <v>1</v>
      </c>
      <c r="E28" s="432"/>
      <c r="F28" s="433"/>
      <c r="G28" s="438"/>
      <c r="H28" s="433"/>
      <c r="I28" s="434"/>
      <c r="J28" s="435"/>
      <c r="K28" s="436">
        <f t="shared" si="5"/>
        <v>0</v>
      </c>
      <c r="L28" s="434">
        <f t="shared" si="6"/>
        <v>0</v>
      </c>
      <c r="M28" s="434">
        <f t="shared" si="7"/>
        <v>0</v>
      </c>
      <c r="N28" s="434">
        <f t="shared" si="8"/>
        <v>0</v>
      </c>
      <c r="O28" s="435">
        <f t="shared" si="9"/>
        <v>0</v>
      </c>
    </row>
    <row r="29" spans="1:15" x14ac:dyDescent="0.25">
      <c r="A29" s="428">
        <v>17</v>
      </c>
      <c r="B29" s="440" t="s">
        <v>319</v>
      </c>
      <c r="C29" s="430" t="s">
        <v>56</v>
      </c>
      <c r="D29" s="431">
        <v>1</v>
      </c>
      <c r="E29" s="432"/>
      <c r="F29" s="433"/>
      <c r="G29" s="438"/>
      <c r="H29" s="433"/>
      <c r="I29" s="434"/>
      <c r="J29" s="435"/>
      <c r="K29" s="436">
        <f t="shared" si="0"/>
        <v>0</v>
      </c>
      <c r="L29" s="434">
        <f t="shared" si="4"/>
        <v>0</v>
      </c>
      <c r="M29" s="434">
        <f t="shared" si="1"/>
        <v>0</v>
      </c>
      <c r="N29" s="434">
        <f t="shared" si="2"/>
        <v>0</v>
      </c>
      <c r="O29" s="435">
        <f t="shared" si="3"/>
        <v>0</v>
      </c>
    </row>
    <row r="30" spans="1:15" x14ac:dyDescent="0.25">
      <c r="A30" s="428">
        <v>18</v>
      </c>
      <c r="B30" s="440" t="s">
        <v>320</v>
      </c>
      <c r="C30" s="430" t="s">
        <v>56</v>
      </c>
      <c r="D30" s="431">
        <v>1</v>
      </c>
      <c r="E30" s="432"/>
      <c r="F30" s="433"/>
      <c r="G30" s="438"/>
      <c r="H30" s="433"/>
      <c r="I30" s="434"/>
      <c r="J30" s="435"/>
      <c r="K30" s="436">
        <f t="shared" si="0"/>
        <v>0</v>
      </c>
      <c r="L30" s="434">
        <f t="shared" si="4"/>
        <v>0</v>
      </c>
      <c r="M30" s="434">
        <f t="shared" si="1"/>
        <v>0</v>
      </c>
      <c r="N30" s="434">
        <f t="shared" si="2"/>
        <v>0</v>
      </c>
      <c r="O30" s="435">
        <f t="shared" si="3"/>
        <v>0</v>
      </c>
    </row>
    <row r="31" spans="1:15" x14ac:dyDescent="0.25">
      <c r="A31" s="428">
        <v>19</v>
      </c>
      <c r="B31" s="441" t="s">
        <v>119</v>
      </c>
      <c r="C31" s="442" t="s">
        <v>39</v>
      </c>
      <c r="D31" s="443">
        <v>54</v>
      </c>
      <c r="E31" s="432"/>
      <c r="F31" s="433"/>
      <c r="G31" s="438"/>
      <c r="H31" s="433"/>
      <c r="I31" s="434"/>
      <c r="J31" s="435"/>
      <c r="K31" s="436">
        <f t="shared" si="0"/>
        <v>0</v>
      </c>
      <c r="L31" s="434">
        <f t="shared" si="4"/>
        <v>0</v>
      </c>
      <c r="M31" s="434">
        <f t="shared" si="1"/>
        <v>0</v>
      </c>
      <c r="N31" s="434">
        <f t="shared" si="2"/>
        <v>0</v>
      </c>
      <c r="O31" s="435">
        <f t="shared" si="3"/>
        <v>0</v>
      </c>
    </row>
    <row r="32" spans="1:15" x14ac:dyDescent="0.25">
      <c r="A32" s="428">
        <v>20</v>
      </c>
      <c r="B32" s="441" t="s">
        <v>120</v>
      </c>
      <c r="C32" s="442" t="s">
        <v>45</v>
      </c>
      <c r="D32" s="443">
        <v>7</v>
      </c>
      <c r="E32" s="432"/>
      <c r="F32" s="433"/>
      <c r="G32" s="438"/>
      <c r="H32" s="433"/>
      <c r="I32" s="434"/>
      <c r="J32" s="435"/>
      <c r="K32" s="436">
        <f t="shared" si="0"/>
        <v>0</v>
      </c>
      <c r="L32" s="434">
        <f t="shared" si="4"/>
        <v>0</v>
      </c>
      <c r="M32" s="434">
        <f t="shared" si="1"/>
        <v>0</v>
      </c>
      <c r="N32" s="434">
        <f t="shared" si="2"/>
        <v>0</v>
      </c>
      <c r="O32" s="435">
        <f t="shared" si="3"/>
        <v>0</v>
      </c>
    </row>
    <row r="33" spans="1:15" x14ac:dyDescent="0.25">
      <c r="A33" s="428">
        <v>21</v>
      </c>
      <c r="B33" s="441" t="s">
        <v>321</v>
      </c>
      <c r="C33" s="442" t="s">
        <v>124</v>
      </c>
      <c r="D33" s="443">
        <v>2</v>
      </c>
      <c r="E33" s="432"/>
      <c r="F33" s="433"/>
      <c r="G33" s="438"/>
      <c r="H33" s="433"/>
      <c r="I33" s="434"/>
      <c r="J33" s="435"/>
      <c r="K33" s="436">
        <f t="shared" si="0"/>
        <v>0</v>
      </c>
      <c r="L33" s="434">
        <f t="shared" si="4"/>
        <v>0</v>
      </c>
      <c r="M33" s="434">
        <f t="shared" si="1"/>
        <v>0</v>
      </c>
      <c r="N33" s="434">
        <f t="shared" si="2"/>
        <v>0</v>
      </c>
      <c r="O33" s="435">
        <f t="shared" si="3"/>
        <v>0</v>
      </c>
    </row>
    <row r="34" spans="1:15" x14ac:dyDescent="0.25">
      <c r="A34" s="428">
        <v>22</v>
      </c>
      <c r="B34" s="441" t="s">
        <v>121</v>
      </c>
      <c r="C34" s="442" t="s">
        <v>122</v>
      </c>
      <c r="D34" s="443">
        <v>2</v>
      </c>
      <c r="E34" s="432"/>
      <c r="F34" s="433"/>
      <c r="G34" s="438"/>
      <c r="H34" s="433"/>
      <c r="I34" s="434"/>
      <c r="J34" s="435"/>
      <c r="K34" s="436">
        <f t="shared" si="0"/>
        <v>0</v>
      </c>
      <c r="L34" s="434">
        <f t="shared" si="4"/>
        <v>0</v>
      </c>
      <c r="M34" s="434">
        <f t="shared" si="1"/>
        <v>0</v>
      </c>
      <c r="N34" s="434">
        <f t="shared" si="2"/>
        <v>0</v>
      </c>
      <c r="O34" s="435">
        <f t="shared" si="3"/>
        <v>0</v>
      </c>
    </row>
    <row r="35" spans="1:15" x14ac:dyDescent="0.25">
      <c r="A35" s="428">
        <v>23</v>
      </c>
      <c r="B35" s="441" t="s">
        <v>123</v>
      </c>
      <c r="C35" s="442" t="s">
        <v>124</v>
      </c>
      <c r="D35" s="443">
        <v>1</v>
      </c>
      <c r="E35" s="432"/>
      <c r="F35" s="433"/>
      <c r="G35" s="438"/>
      <c r="H35" s="433"/>
      <c r="I35" s="434"/>
      <c r="J35" s="435"/>
      <c r="K35" s="436">
        <f t="shared" si="0"/>
        <v>0</v>
      </c>
      <c r="L35" s="434">
        <f t="shared" si="4"/>
        <v>0</v>
      </c>
      <c r="M35" s="434">
        <f t="shared" si="1"/>
        <v>0</v>
      </c>
      <c r="N35" s="434">
        <f t="shared" si="2"/>
        <v>0</v>
      </c>
      <c r="O35" s="435">
        <f t="shared" si="3"/>
        <v>0</v>
      </c>
    </row>
    <row r="36" spans="1:15" x14ac:dyDescent="0.25">
      <c r="A36" s="428">
        <v>24</v>
      </c>
      <c r="B36" s="440" t="s">
        <v>245</v>
      </c>
      <c r="C36" s="442" t="s">
        <v>39</v>
      </c>
      <c r="D36" s="443">
        <v>116</v>
      </c>
      <c r="E36" s="432"/>
      <c r="F36" s="433"/>
      <c r="G36" s="438"/>
      <c r="H36" s="433"/>
      <c r="I36" s="434"/>
      <c r="J36" s="435"/>
      <c r="K36" s="436">
        <f t="shared" si="0"/>
        <v>0</v>
      </c>
      <c r="L36" s="434">
        <f t="shared" si="4"/>
        <v>0</v>
      </c>
      <c r="M36" s="434">
        <f t="shared" si="1"/>
        <v>0</v>
      </c>
      <c r="N36" s="434">
        <f t="shared" si="2"/>
        <v>0</v>
      </c>
      <c r="O36" s="435">
        <f t="shared" si="3"/>
        <v>0</v>
      </c>
    </row>
    <row r="37" spans="1:15" x14ac:dyDescent="0.25">
      <c r="A37" s="428">
        <v>25</v>
      </c>
      <c r="B37" s="440" t="s">
        <v>244</v>
      </c>
      <c r="C37" s="442" t="s">
        <v>39</v>
      </c>
      <c r="D37" s="443">
        <v>128</v>
      </c>
      <c r="E37" s="432"/>
      <c r="F37" s="433"/>
      <c r="G37" s="438"/>
      <c r="H37" s="433"/>
      <c r="I37" s="434"/>
      <c r="J37" s="435"/>
      <c r="K37" s="436">
        <f t="shared" si="0"/>
        <v>0</v>
      </c>
      <c r="L37" s="434">
        <f t="shared" si="4"/>
        <v>0</v>
      </c>
      <c r="M37" s="434">
        <f t="shared" si="1"/>
        <v>0</v>
      </c>
      <c r="N37" s="434">
        <f t="shared" si="2"/>
        <v>0</v>
      </c>
      <c r="O37" s="435">
        <f t="shared" si="3"/>
        <v>0</v>
      </c>
    </row>
    <row r="38" spans="1:15" x14ac:dyDescent="0.25">
      <c r="A38" s="428">
        <v>26</v>
      </c>
      <c r="B38" s="440" t="s">
        <v>243</v>
      </c>
      <c r="C38" s="442" t="s">
        <v>124</v>
      </c>
      <c r="D38" s="443">
        <v>1</v>
      </c>
      <c r="E38" s="432"/>
      <c r="F38" s="433"/>
      <c r="G38" s="438"/>
      <c r="H38" s="433"/>
      <c r="I38" s="434"/>
      <c r="J38" s="435"/>
      <c r="K38" s="436">
        <f t="shared" si="0"/>
        <v>0</v>
      </c>
      <c r="L38" s="434">
        <f t="shared" si="4"/>
        <v>0</v>
      </c>
      <c r="M38" s="434">
        <f t="shared" si="1"/>
        <v>0</v>
      </c>
      <c r="N38" s="434">
        <f t="shared" si="2"/>
        <v>0</v>
      </c>
      <c r="O38" s="435">
        <f t="shared" si="3"/>
        <v>0</v>
      </c>
    </row>
    <row r="39" spans="1:15" x14ac:dyDescent="0.25">
      <c r="A39" s="428">
        <v>27</v>
      </c>
      <c r="B39" s="440" t="s">
        <v>242</v>
      </c>
      <c r="C39" s="442" t="s">
        <v>240</v>
      </c>
      <c r="D39" s="443">
        <v>1</v>
      </c>
      <c r="E39" s="432"/>
      <c r="F39" s="433"/>
      <c r="G39" s="438"/>
      <c r="H39" s="433"/>
      <c r="I39" s="434"/>
      <c r="J39" s="435"/>
      <c r="K39" s="436">
        <f t="shared" si="0"/>
        <v>0</v>
      </c>
      <c r="L39" s="434">
        <f t="shared" si="4"/>
        <v>0</v>
      </c>
      <c r="M39" s="434">
        <f t="shared" si="1"/>
        <v>0</v>
      </c>
      <c r="N39" s="434">
        <f t="shared" si="2"/>
        <v>0</v>
      </c>
      <c r="O39" s="435">
        <f t="shared" si="3"/>
        <v>0</v>
      </c>
    </row>
    <row r="40" spans="1:15" x14ac:dyDescent="0.25">
      <c r="A40" s="428">
        <v>28</v>
      </c>
      <c r="B40" s="440" t="s">
        <v>241</v>
      </c>
      <c r="C40" s="442" t="s">
        <v>240</v>
      </c>
      <c r="D40" s="443">
        <v>1</v>
      </c>
      <c r="E40" s="432"/>
      <c r="F40" s="433"/>
      <c r="G40" s="438"/>
      <c r="H40" s="433"/>
      <c r="I40" s="434"/>
      <c r="J40" s="435"/>
      <c r="K40" s="436">
        <f t="shared" si="0"/>
        <v>0</v>
      </c>
      <c r="L40" s="434">
        <f t="shared" si="4"/>
        <v>0</v>
      </c>
      <c r="M40" s="434">
        <f t="shared" si="1"/>
        <v>0</v>
      </c>
      <c r="N40" s="434">
        <f t="shared" si="2"/>
        <v>0</v>
      </c>
      <c r="O40" s="435">
        <f t="shared" si="3"/>
        <v>0</v>
      </c>
    </row>
    <row r="41" spans="1:15" x14ac:dyDescent="0.25">
      <c r="A41" s="444"/>
      <c r="B41" s="445" t="s">
        <v>322</v>
      </c>
      <c r="C41" s="446"/>
      <c r="D41" s="447"/>
      <c r="E41" s="448"/>
      <c r="F41" s="449"/>
      <c r="G41" s="206"/>
      <c r="H41" s="450"/>
      <c r="I41" s="206"/>
      <c r="J41" s="451"/>
      <c r="K41" s="448">
        <f>SUM(K13:K40)</f>
        <v>0</v>
      </c>
      <c r="L41" s="452">
        <f>SUM(L13:L40)</f>
        <v>0</v>
      </c>
      <c r="M41" s="452">
        <f>SUM(M13:M40)</f>
        <v>0</v>
      </c>
      <c r="N41" s="452">
        <f>SUM(N13:N40)</f>
        <v>0</v>
      </c>
      <c r="O41" s="452">
        <f>SUM(O13:O40)</f>
        <v>0</v>
      </c>
    </row>
    <row r="42" spans="1:15" x14ac:dyDescent="0.25">
      <c r="A42" s="453"/>
      <c r="B42" s="454" t="s">
        <v>125</v>
      </c>
      <c r="C42" s="176"/>
      <c r="D42" s="455"/>
      <c r="E42" s="448"/>
      <c r="F42" s="449"/>
      <c r="G42" s="206"/>
      <c r="H42" s="456"/>
      <c r="I42" s="206"/>
      <c r="J42" s="451"/>
      <c r="K42" s="448"/>
      <c r="L42" s="206"/>
      <c r="M42" s="206"/>
      <c r="N42" s="206"/>
      <c r="O42" s="451"/>
    </row>
    <row r="43" spans="1:15" x14ac:dyDescent="0.25">
      <c r="A43" s="428">
        <v>1</v>
      </c>
      <c r="B43" s="457" t="s">
        <v>433</v>
      </c>
      <c r="C43" s="458" t="s">
        <v>39</v>
      </c>
      <c r="D43" s="458">
        <v>21</v>
      </c>
      <c r="E43" s="432"/>
      <c r="F43" s="433"/>
      <c r="G43" s="438"/>
      <c r="H43" s="459"/>
      <c r="I43" s="434"/>
      <c r="J43" s="435"/>
      <c r="K43" s="436">
        <f t="shared" ref="K43:K78" si="10">D43*E43</f>
        <v>0</v>
      </c>
      <c r="L43" s="434">
        <f t="shared" ref="L43:L78" si="11">G43*D43</f>
        <v>0</v>
      </c>
      <c r="M43" s="434">
        <f t="shared" ref="M43:M78" si="12">H43*D43</f>
        <v>0</v>
      </c>
      <c r="N43" s="434">
        <f t="shared" ref="N43:N78" si="13">I43*D43</f>
        <v>0</v>
      </c>
      <c r="O43" s="435">
        <f t="shared" ref="O43:O78" si="14">SUM(L43:N43)</f>
        <v>0</v>
      </c>
    </row>
    <row r="44" spans="1:15" x14ac:dyDescent="0.25">
      <c r="A44" s="428">
        <f t="shared" ref="A44:A78" si="15">A43+1</f>
        <v>2</v>
      </c>
      <c r="B44" s="457" t="s">
        <v>434</v>
      </c>
      <c r="C44" s="458" t="s">
        <v>39</v>
      </c>
      <c r="D44" s="458">
        <v>116</v>
      </c>
      <c r="E44" s="432"/>
      <c r="F44" s="433"/>
      <c r="G44" s="438"/>
      <c r="H44" s="459"/>
      <c r="I44" s="434"/>
      <c r="J44" s="435"/>
      <c r="K44" s="436">
        <f t="shared" si="10"/>
        <v>0</v>
      </c>
      <c r="L44" s="434">
        <f t="shared" si="11"/>
        <v>0</v>
      </c>
      <c r="M44" s="434">
        <f t="shared" si="12"/>
        <v>0</v>
      </c>
      <c r="N44" s="434">
        <f t="shared" si="13"/>
        <v>0</v>
      </c>
      <c r="O44" s="435">
        <f t="shared" si="14"/>
        <v>0</v>
      </c>
    </row>
    <row r="45" spans="1:15" x14ac:dyDescent="0.25">
      <c r="A45" s="428">
        <f t="shared" si="15"/>
        <v>3</v>
      </c>
      <c r="B45" s="457" t="s">
        <v>126</v>
      </c>
      <c r="C45" s="458" t="s">
        <v>39</v>
      </c>
      <c r="D45" s="458">
        <v>10</v>
      </c>
      <c r="E45" s="432"/>
      <c r="F45" s="433"/>
      <c r="G45" s="438"/>
      <c r="H45" s="459"/>
      <c r="I45" s="434"/>
      <c r="J45" s="435"/>
      <c r="K45" s="436">
        <f>D45*E45</f>
        <v>0</v>
      </c>
      <c r="L45" s="434">
        <f>G45*D45</f>
        <v>0</v>
      </c>
      <c r="M45" s="434">
        <f>H45*D45</f>
        <v>0</v>
      </c>
      <c r="N45" s="434">
        <f>I45*D45</f>
        <v>0</v>
      </c>
      <c r="O45" s="435">
        <f>SUM(L45:N45)</f>
        <v>0</v>
      </c>
    </row>
    <row r="46" spans="1:15" x14ac:dyDescent="0.25">
      <c r="A46" s="428">
        <f t="shared" si="15"/>
        <v>4</v>
      </c>
      <c r="B46" s="457" t="s">
        <v>127</v>
      </c>
      <c r="C46" s="458" t="s">
        <v>39</v>
      </c>
      <c r="D46" s="458">
        <v>7</v>
      </c>
      <c r="E46" s="432"/>
      <c r="F46" s="433"/>
      <c r="G46" s="438"/>
      <c r="H46" s="459"/>
      <c r="I46" s="434"/>
      <c r="J46" s="435"/>
      <c r="K46" s="436">
        <f>D46*E46</f>
        <v>0</v>
      </c>
      <c r="L46" s="434">
        <f>G46*D46</f>
        <v>0</v>
      </c>
      <c r="M46" s="434">
        <f>H46*D46</f>
        <v>0</v>
      </c>
      <c r="N46" s="434">
        <f>I46*D46</f>
        <v>0</v>
      </c>
      <c r="O46" s="435">
        <f>SUM(L46:N46)</f>
        <v>0</v>
      </c>
    </row>
    <row r="47" spans="1:15" x14ac:dyDescent="0.25">
      <c r="A47" s="428">
        <f t="shared" si="15"/>
        <v>5</v>
      </c>
      <c r="B47" s="457" t="s">
        <v>435</v>
      </c>
      <c r="C47" s="458" t="s">
        <v>128</v>
      </c>
      <c r="D47" s="458">
        <v>1</v>
      </c>
      <c r="E47" s="432"/>
      <c r="F47" s="433"/>
      <c r="G47" s="438"/>
      <c r="H47" s="459"/>
      <c r="I47" s="434"/>
      <c r="J47" s="435"/>
      <c r="K47" s="436">
        <f t="shared" si="10"/>
        <v>0</v>
      </c>
      <c r="L47" s="434">
        <f t="shared" si="11"/>
        <v>0</v>
      </c>
      <c r="M47" s="434">
        <f t="shared" si="12"/>
        <v>0</v>
      </c>
      <c r="N47" s="434">
        <f t="shared" si="13"/>
        <v>0</v>
      </c>
      <c r="O47" s="435">
        <f t="shared" si="14"/>
        <v>0</v>
      </c>
    </row>
    <row r="48" spans="1:15" x14ac:dyDescent="0.25">
      <c r="A48" s="428">
        <f t="shared" si="15"/>
        <v>6</v>
      </c>
      <c r="B48" s="457" t="s">
        <v>436</v>
      </c>
      <c r="C48" s="458" t="s">
        <v>128</v>
      </c>
      <c r="D48" s="458">
        <v>4</v>
      </c>
      <c r="E48" s="432"/>
      <c r="F48" s="433"/>
      <c r="G48" s="438"/>
      <c r="H48" s="459"/>
      <c r="I48" s="434"/>
      <c r="J48" s="435"/>
      <c r="K48" s="436">
        <f>D48*E48</f>
        <v>0</v>
      </c>
      <c r="L48" s="434">
        <f>G48*D48</f>
        <v>0</v>
      </c>
      <c r="M48" s="434">
        <f>H48*D48</f>
        <v>0</v>
      </c>
      <c r="N48" s="434">
        <f>I48*D48</f>
        <v>0</v>
      </c>
      <c r="O48" s="435">
        <f>SUM(L48:N48)</f>
        <v>0</v>
      </c>
    </row>
    <row r="49" spans="1:15" x14ac:dyDescent="0.25">
      <c r="A49" s="428">
        <f t="shared" si="15"/>
        <v>7</v>
      </c>
      <c r="B49" s="457" t="s">
        <v>437</v>
      </c>
      <c r="C49" s="458" t="s">
        <v>128</v>
      </c>
      <c r="D49" s="458">
        <v>1</v>
      </c>
      <c r="E49" s="432"/>
      <c r="F49" s="433"/>
      <c r="G49" s="438"/>
      <c r="H49" s="459"/>
      <c r="I49" s="434"/>
      <c r="J49" s="435"/>
      <c r="K49" s="436">
        <f>D49*E49</f>
        <v>0</v>
      </c>
      <c r="L49" s="434">
        <f>G49*D49</f>
        <v>0</v>
      </c>
      <c r="M49" s="434">
        <f>H49*D49</f>
        <v>0</v>
      </c>
      <c r="N49" s="434">
        <f>I49*D49</f>
        <v>0</v>
      </c>
      <c r="O49" s="435">
        <f>SUM(L49:N49)</f>
        <v>0</v>
      </c>
    </row>
    <row r="50" spans="1:15" x14ac:dyDescent="0.25">
      <c r="A50" s="428">
        <f t="shared" si="15"/>
        <v>8</v>
      </c>
      <c r="B50" s="457" t="s">
        <v>438</v>
      </c>
      <c r="C50" s="458" t="s">
        <v>128</v>
      </c>
      <c r="D50" s="458">
        <v>1</v>
      </c>
      <c r="E50" s="432"/>
      <c r="F50" s="433"/>
      <c r="G50" s="438"/>
      <c r="H50" s="459"/>
      <c r="I50" s="434"/>
      <c r="J50" s="435"/>
      <c r="K50" s="436">
        <f>D50*E50</f>
        <v>0</v>
      </c>
      <c r="L50" s="434">
        <f>G50*D50</f>
        <v>0</v>
      </c>
      <c r="M50" s="434">
        <f>H50*D50</f>
        <v>0</v>
      </c>
      <c r="N50" s="434">
        <f>I50*D50</f>
        <v>0</v>
      </c>
      <c r="O50" s="435">
        <f>SUM(L50:N50)</f>
        <v>0</v>
      </c>
    </row>
    <row r="51" spans="1:15" ht="24" x14ac:dyDescent="0.25">
      <c r="A51" s="428">
        <f t="shared" si="15"/>
        <v>9</v>
      </c>
      <c r="B51" s="457" t="s">
        <v>239</v>
      </c>
      <c r="C51" s="458" t="s">
        <v>39</v>
      </c>
      <c r="D51" s="458">
        <v>105</v>
      </c>
      <c r="E51" s="432"/>
      <c r="F51" s="433"/>
      <c r="G51" s="438"/>
      <c r="H51" s="459"/>
      <c r="I51" s="434"/>
      <c r="J51" s="435"/>
      <c r="K51" s="436">
        <f t="shared" si="10"/>
        <v>0</v>
      </c>
      <c r="L51" s="434">
        <f t="shared" si="11"/>
        <v>0</v>
      </c>
      <c r="M51" s="434">
        <f t="shared" si="12"/>
        <v>0</v>
      </c>
      <c r="N51" s="434">
        <f t="shared" si="13"/>
        <v>0</v>
      </c>
      <c r="O51" s="435">
        <f t="shared" si="14"/>
        <v>0</v>
      </c>
    </row>
    <row r="52" spans="1:15" x14ac:dyDescent="0.25">
      <c r="A52" s="428">
        <f t="shared" si="15"/>
        <v>10</v>
      </c>
      <c r="B52" s="457" t="s">
        <v>439</v>
      </c>
      <c r="C52" s="458" t="s">
        <v>39</v>
      </c>
      <c r="D52" s="458">
        <v>7</v>
      </c>
      <c r="E52" s="432"/>
      <c r="F52" s="433"/>
      <c r="G52" s="438"/>
      <c r="H52" s="459"/>
      <c r="I52" s="434"/>
      <c r="J52" s="435"/>
      <c r="K52" s="436">
        <f>D52*E52</f>
        <v>0</v>
      </c>
      <c r="L52" s="434">
        <f>G52*D52</f>
        <v>0</v>
      </c>
      <c r="M52" s="434">
        <f>H52*D52</f>
        <v>0</v>
      </c>
      <c r="N52" s="434">
        <f>I52*D52</f>
        <v>0</v>
      </c>
      <c r="O52" s="435">
        <f>SUM(L52:N52)</f>
        <v>0</v>
      </c>
    </row>
    <row r="53" spans="1:15" x14ac:dyDescent="0.25">
      <c r="A53" s="428">
        <f t="shared" si="15"/>
        <v>11</v>
      </c>
      <c r="B53" s="457" t="s">
        <v>440</v>
      </c>
      <c r="C53" s="458" t="s">
        <v>39</v>
      </c>
      <c r="D53" s="458">
        <v>14</v>
      </c>
      <c r="E53" s="432"/>
      <c r="F53" s="433"/>
      <c r="G53" s="438"/>
      <c r="H53" s="459"/>
      <c r="I53" s="434"/>
      <c r="J53" s="435"/>
      <c r="K53" s="436">
        <f>D53*E53</f>
        <v>0</v>
      </c>
      <c r="L53" s="434">
        <f>G53*D53</f>
        <v>0</v>
      </c>
      <c r="M53" s="434">
        <f>H53*D53</f>
        <v>0</v>
      </c>
      <c r="N53" s="434">
        <f>I53*D53</f>
        <v>0</v>
      </c>
      <c r="O53" s="435">
        <f>SUM(L53:N53)</f>
        <v>0</v>
      </c>
    </row>
    <row r="54" spans="1:15" ht="24" x14ac:dyDescent="0.25">
      <c r="A54" s="428">
        <f t="shared" si="15"/>
        <v>12</v>
      </c>
      <c r="B54" s="460" t="s">
        <v>323</v>
      </c>
      <c r="C54" s="458" t="s">
        <v>129</v>
      </c>
      <c r="D54" s="458">
        <v>21</v>
      </c>
      <c r="E54" s="432"/>
      <c r="F54" s="433"/>
      <c r="G54" s="438"/>
      <c r="H54" s="459"/>
      <c r="I54" s="434"/>
      <c r="J54" s="435"/>
      <c r="K54" s="436">
        <f t="shared" si="10"/>
        <v>0</v>
      </c>
      <c r="L54" s="434">
        <f t="shared" si="11"/>
        <v>0</v>
      </c>
      <c r="M54" s="434">
        <f t="shared" si="12"/>
        <v>0</v>
      </c>
      <c r="N54" s="434">
        <f t="shared" si="13"/>
        <v>0</v>
      </c>
      <c r="O54" s="435">
        <f t="shared" si="14"/>
        <v>0</v>
      </c>
    </row>
    <row r="55" spans="1:15" ht="36" x14ac:dyDescent="0.25">
      <c r="A55" s="428">
        <f t="shared" si="15"/>
        <v>13</v>
      </c>
      <c r="B55" s="460" t="s">
        <v>324</v>
      </c>
      <c r="C55" s="458" t="s">
        <v>129</v>
      </c>
      <c r="D55" s="458">
        <v>13</v>
      </c>
      <c r="E55" s="432"/>
      <c r="F55" s="433"/>
      <c r="G55" s="438"/>
      <c r="H55" s="459"/>
      <c r="I55" s="434"/>
      <c r="J55" s="435"/>
      <c r="K55" s="436">
        <f t="shared" si="10"/>
        <v>0</v>
      </c>
      <c r="L55" s="434">
        <f t="shared" si="11"/>
        <v>0</v>
      </c>
      <c r="M55" s="434">
        <f t="shared" si="12"/>
        <v>0</v>
      </c>
      <c r="N55" s="434">
        <f t="shared" si="13"/>
        <v>0</v>
      </c>
      <c r="O55" s="435">
        <f t="shared" si="14"/>
        <v>0</v>
      </c>
    </row>
    <row r="56" spans="1:15" x14ac:dyDescent="0.25">
      <c r="A56" s="428">
        <f t="shared" si="15"/>
        <v>14</v>
      </c>
      <c r="B56" s="460" t="s">
        <v>130</v>
      </c>
      <c r="C56" s="458" t="s">
        <v>129</v>
      </c>
      <c r="D56" s="458">
        <v>7</v>
      </c>
      <c r="E56" s="432"/>
      <c r="F56" s="433"/>
      <c r="G56" s="438"/>
      <c r="H56" s="459"/>
      <c r="I56" s="434"/>
      <c r="J56" s="435"/>
      <c r="K56" s="436">
        <f t="shared" si="10"/>
        <v>0</v>
      </c>
      <c r="L56" s="434">
        <f t="shared" si="11"/>
        <v>0</v>
      </c>
      <c r="M56" s="434">
        <f t="shared" si="12"/>
        <v>0</v>
      </c>
      <c r="N56" s="434">
        <f t="shared" si="13"/>
        <v>0</v>
      </c>
      <c r="O56" s="435">
        <f t="shared" si="14"/>
        <v>0</v>
      </c>
    </row>
    <row r="57" spans="1:15" x14ac:dyDescent="0.25">
      <c r="A57" s="428">
        <f t="shared" si="15"/>
        <v>15</v>
      </c>
      <c r="B57" s="429" t="s">
        <v>474</v>
      </c>
      <c r="C57" s="458" t="s">
        <v>39</v>
      </c>
      <c r="D57" s="458">
        <v>64</v>
      </c>
      <c r="E57" s="432"/>
      <c r="F57" s="433"/>
      <c r="G57" s="438"/>
      <c r="H57" s="459"/>
      <c r="I57" s="434"/>
      <c r="J57" s="435"/>
      <c r="K57" s="436">
        <f t="shared" si="10"/>
        <v>0</v>
      </c>
      <c r="L57" s="434">
        <f t="shared" si="11"/>
        <v>0</v>
      </c>
      <c r="M57" s="434">
        <f t="shared" si="12"/>
        <v>0</v>
      </c>
      <c r="N57" s="434">
        <f t="shared" si="13"/>
        <v>0</v>
      </c>
      <c r="O57" s="435">
        <f t="shared" si="14"/>
        <v>0</v>
      </c>
    </row>
    <row r="58" spans="1:15" x14ac:dyDescent="0.25">
      <c r="A58" s="428">
        <f t="shared" si="15"/>
        <v>16</v>
      </c>
      <c r="B58" s="429" t="s">
        <v>131</v>
      </c>
      <c r="C58" s="458" t="s">
        <v>39</v>
      </c>
      <c r="D58" s="458">
        <v>5</v>
      </c>
      <c r="E58" s="432"/>
      <c r="F58" s="433"/>
      <c r="G58" s="438"/>
      <c r="H58" s="459"/>
      <c r="I58" s="434"/>
      <c r="J58" s="435"/>
      <c r="K58" s="436">
        <f t="shared" si="10"/>
        <v>0</v>
      </c>
      <c r="L58" s="434">
        <f t="shared" si="11"/>
        <v>0</v>
      </c>
      <c r="M58" s="434">
        <f t="shared" si="12"/>
        <v>0</v>
      </c>
      <c r="N58" s="434">
        <f t="shared" si="13"/>
        <v>0</v>
      </c>
      <c r="O58" s="435">
        <f t="shared" si="14"/>
        <v>0</v>
      </c>
    </row>
    <row r="59" spans="1:15" x14ac:dyDescent="0.25">
      <c r="A59" s="428">
        <f t="shared" si="15"/>
        <v>17</v>
      </c>
      <c r="B59" s="429" t="s">
        <v>441</v>
      </c>
      <c r="C59" s="458" t="s">
        <v>129</v>
      </c>
      <c r="D59" s="458">
        <v>2</v>
      </c>
      <c r="E59" s="432"/>
      <c r="F59" s="433"/>
      <c r="G59" s="438"/>
      <c r="H59" s="459"/>
      <c r="I59" s="434"/>
      <c r="J59" s="435"/>
      <c r="K59" s="436">
        <f t="shared" si="10"/>
        <v>0</v>
      </c>
      <c r="L59" s="434">
        <f t="shared" si="11"/>
        <v>0</v>
      </c>
      <c r="M59" s="434">
        <f t="shared" si="12"/>
        <v>0</v>
      </c>
      <c r="N59" s="434">
        <f t="shared" si="13"/>
        <v>0</v>
      </c>
      <c r="O59" s="435">
        <f t="shared" si="14"/>
        <v>0</v>
      </c>
    </row>
    <row r="60" spans="1:15" x14ac:dyDescent="0.25">
      <c r="A60" s="428">
        <f t="shared" si="15"/>
        <v>18</v>
      </c>
      <c r="B60" s="460" t="s">
        <v>325</v>
      </c>
      <c r="C60" s="430" t="s">
        <v>129</v>
      </c>
      <c r="D60" s="461">
        <v>2</v>
      </c>
      <c r="E60" s="432"/>
      <c r="F60" s="433"/>
      <c r="G60" s="438"/>
      <c r="H60" s="459"/>
      <c r="I60" s="434"/>
      <c r="J60" s="435"/>
      <c r="K60" s="436">
        <f t="shared" si="10"/>
        <v>0</v>
      </c>
      <c r="L60" s="434">
        <f t="shared" si="11"/>
        <v>0</v>
      </c>
      <c r="M60" s="434">
        <f t="shared" si="12"/>
        <v>0</v>
      </c>
      <c r="N60" s="434">
        <f t="shared" si="13"/>
        <v>0</v>
      </c>
      <c r="O60" s="435">
        <f>SUM(L60:N60)</f>
        <v>0</v>
      </c>
    </row>
    <row r="61" spans="1:15" x14ac:dyDescent="0.25">
      <c r="A61" s="428">
        <f>A60+1</f>
        <v>19</v>
      </c>
      <c r="B61" s="460" t="s">
        <v>326</v>
      </c>
      <c r="C61" s="430" t="s">
        <v>129</v>
      </c>
      <c r="D61" s="461">
        <v>2</v>
      </c>
      <c r="E61" s="432"/>
      <c r="F61" s="433"/>
      <c r="G61" s="438"/>
      <c r="H61" s="459"/>
      <c r="I61" s="434"/>
      <c r="J61" s="435"/>
      <c r="K61" s="436">
        <f t="shared" si="10"/>
        <v>0</v>
      </c>
      <c r="L61" s="434">
        <f t="shared" si="11"/>
        <v>0</v>
      </c>
      <c r="M61" s="434">
        <f t="shared" si="12"/>
        <v>0</v>
      </c>
      <c r="N61" s="434">
        <f t="shared" si="13"/>
        <v>0</v>
      </c>
      <c r="O61" s="435">
        <f>SUM(L61:N61)</f>
        <v>0</v>
      </c>
    </row>
    <row r="62" spans="1:15" x14ac:dyDescent="0.25">
      <c r="A62" s="428">
        <f t="shared" si="15"/>
        <v>20</v>
      </c>
      <c r="B62" s="460" t="s">
        <v>327</v>
      </c>
      <c r="C62" s="430" t="s">
        <v>129</v>
      </c>
      <c r="D62" s="461">
        <v>2</v>
      </c>
      <c r="E62" s="432"/>
      <c r="F62" s="433"/>
      <c r="G62" s="438"/>
      <c r="H62" s="459"/>
      <c r="I62" s="434"/>
      <c r="J62" s="435"/>
      <c r="K62" s="436">
        <f t="shared" si="10"/>
        <v>0</v>
      </c>
      <c r="L62" s="434">
        <f t="shared" si="11"/>
        <v>0</v>
      </c>
      <c r="M62" s="434">
        <f t="shared" si="12"/>
        <v>0</v>
      </c>
      <c r="N62" s="434">
        <f t="shared" si="13"/>
        <v>0</v>
      </c>
      <c r="O62" s="435">
        <f>SUM(L62:N62)</f>
        <v>0</v>
      </c>
    </row>
    <row r="63" spans="1:15" x14ac:dyDescent="0.25">
      <c r="A63" s="428">
        <f t="shared" si="15"/>
        <v>21</v>
      </c>
      <c r="B63" s="462" t="s">
        <v>132</v>
      </c>
      <c r="C63" s="463" t="s">
        <v>128</v>
      </c>
      <c r="D63" s="463">
        <v>2</v>
      </c>
      <c r="E63" s="432"/>
      <c r="F63" s="433"/>
      <c r="G63" s="438"/>
      <c r="H63" s="459"/>
      <c r="I63" s="434"/>
      <c r="J63" s="435"/>
      <c r="K63" s="436">
        <f t="shared" si="10"/>
        <v>0</v>
      </c>
      <c r="L63" s="434">
        <f t="shared" si="11"/>
        <v>0</v>
      </c>
      <c r="M63" s="434">
        <f t="shared" si="12"/>
        <v>0</v>
      </c>
      <c r="N63" s="434">
        <f t="shared" si="13"/>
        <v>0</v>
      </c>
      <c r="O63" s="435">
        <f>SUM(L63:N63)</f>
        <v>0</v>
      </c>
    </row>
    <row r="64" spans="1:15" x14ac:dyDescent="0.25">
      <c r="A64" s="428">
        <f t="shared" si="15"/>
        <v>22</v>
      </c>
      <c r="B64" s="457" t="s">
        <v>133</v>
      </c>
      <c r="C64" s="458" t="s">
        <v>39</v>
      </c>
      <c r="D64" s="464">
        <v>128</v>
      </c>
      <c r="E64" s="432"/>
      <c r="F64" s="433"/>
      <c r="G64" s="438"/>
      <c r="H64" s="459"/>
      <c r="I64" s="434"/>
      <c r="J64" s="435"/>
      <c r="K64" s="436">
        <f t="shared" si="10"/>
        <v>0</v>
      </c>
      <c r="L64" s="434">
        <f t="shared" si="11"/>
        <v>0</v>
      </c>
      <c r="M64" s="434">
        <f t="shared" si="12"/>
        <v>0</v>
      </c>
      <c r="N64" s="434">
        <f t="shared" si="13"/>
        <v>0</v>
      </c>
      <c r="O64" s="435">
        <f t="shared" si="14"/>
        <v>0</v>
      </c>
    </row>
    <row r="65" spans="1:15" x14ac:dyDescent="0.25">
      <c r="A65" s="428">
        <f t="shared" si="15"/>
        <v>23</v>
      </c>
      <c r="B65" s="457" t="s">
        <v>328</v>
      </c>
      <c r="C65" s="463" t="s">
        <v>128</v>
      </c>
      <c r="D65" s="463">
        <v>1</v>
      </c>
      <c r="E65" s="432"/>
      <c r="F65" s="433"/>
      <c r="G65" s="438"/>
      <c r="H65" s="433"/>
      <c r="I65" s="434"/>
      <c r="J65" s="435"/>
      <c r="K65" s="436">
        <f t="shared" si="10"/>
        <v>0</v>
      </c>
      <c r="L65" s="434">
        <f t="shared" si="11"/>
        <v>0</v>
      </c>
      <c r="M65" s="434">
        <f t="shared" si="12"/>
        <v>0</v>
      </c>
      <c r="N65" s="434">
        <f t="shared" si="13"/>
        <v>0</v>
      </c>
      <c r="O65" s="435">
        <f t="shared" si="14"/>
        <v>0</v>
      </c>
    </row>
    <row r="66" spans="1:15" x14ac:dyDescent="0.25">
      <c r="A66" s="428">
        <f t="shared" si="15"/>
        <v>24</v>
      </c>
      <c r="B66" s="457" t="s">
        <v>329</v>
      </c>
      <c r="C66" s="458" t="s">
        <v>129</v>
      </c>
      <c r="D66" s="463">
        <v>1</v>
      </c>
      <c r="E66" s="432"/>
      <c r="F66" s="433"/>
      <c r="G66" s="438"/>
      <c r="H66" s="433"/>
      <c r="I66" s="434"/>
      <c r="J66" s="435"/>
      <c r="K66" s="436">
        <f t="shared" si="10"/>
        <v>0</v>
      </c>
      <c r="L66" s="434">
        <f t="shared" si="11"/>
        <v>0</v>
      </c>
      <c r="M66" s="434">
        <f t="shared" si="12"/>
        <v>0</v>
      </c>
      <c r="N66" s="434">
        <f t="shared" si="13"/>
        <v>0</v>
      </c>
      <c r="O66" s="435">
        <f t="shared" si="14"/>
        <v>0</v>
      </c>
    </row>
    <row r="67" spans="1:15" x14ac:dyDescent="0.25">
      <c r="A67" s="428">
        <f t="shared" si="15"/>
        <v>25</v>
      </c>
      <c r="B67" s="457" t="s">
        <v>134</v>
      </c>
      <c r="C67" s="458" t="s">
        <v>129</v>
      </c>
      <c r="D67" s="465">
        <v>1</v>
      </c>
      <c r="E67" s="432"/>
      <c r="F67" s="433"/>
      <c r="G67" s="438"/>
      <c r="H67" s="433"/>
      <c r="I67" s="434"/>
      <c r="J67" s="435"/>
      <c r="K67" s="436">
        <f t="shared" si="10"/>
        <v>0</v>
      </c>
      <c r="L67" s="434">
        <f t="shared" si="11"/>
        <v>0</v>
      </c>
      <c r="M67" s="434">
        <f t="shared" si="12"/>
        <v>0</v>
      </c>
      <c r="N67" s="434">
        <f t="shared" si="13"/>
        <v>0</v>
      </c>
      <c r="O67" s="435">
        <f t="shared" si="14"/>
        <v>0</v>
      </c>
    </row>
    <row r="68" spans="1:15" x14ac:dyDescent="0.25">
      <c r="A68" s="428">
        <f t="shared" si="15"/>
        <v>26</v>
      </c>
      <c r="B68" s="457" t="s">
        <v>442</v>
      </c>
      <c r="C68" s="458" t="s">
        <v>129</v>
      </c>
      <c r="D68" s="465">
        <v>3</v>
      </c>
      <c r="E68" s="432"/>
      <c r="F68" s="433"/>
      <c r="G68" s="438"/>
      <c r="H68" s="434"/>
      <c r="I68" s="434"/>
      <c r="J68" s="435"/>
      <c r="K68" s="436">
        <f>D68*E68</f>
        <v>0</v>
      </c>
      <c r="L68" s="434">
        <f>G68*D68</f>
        <v>0</v>
      </c>
      <c r="M68" s="434">
        <f>H68*D68</f>
        <v>0</v>
      </c>
      <c r="N68" s="434">
        <f>I68*D68</f>
        <v>0</v>
      </c>
      <c r="O68" s="435">
        <f>SUM(L68:N68)</f>
        <v>0</v>
      </c>
    </row>
    <row r="69" spans="1:15" x14ac:dyDescent="0.25">
      <c r="A69" s="428">
        <f t="shared" si="15"/>
        <v>27</v>
      </c>
      <c r="B69" s="457" t="s">
        <v>330</v>
      </c>
      <c r="C69" s="458" t="s">
        <v>129</v>
      </c>
      <c r="D69" s="465">
        <v>1</v>
      </c>
      <c r="E69" s="432"/>
      <c r="F69" s="433"/>
      <c r="G69" s="438"/>
      <c r="H69" s="434"/>
      <c r="I69" s="434"/>
      <c r="J69" s="435"/>
      <c r="K69" s="436">
        <f t="shared" si="10"/>
        <v>0</v>
      </c>
      <c r="L69" s="434">
        <f t="shared" si="11"/>
        <v>0</v>
      </c>
      <c r="M69" s="434">
        <f t="shared" si="12"/>
        <v>0</v>
      </c>
      <c r="N69" s="434">
        <f t="shared" si="13"/>
        <v>0</v>
      </c>
      <c r="O69" s="435">
        <f t="shared" si="14"/>
        <v>0</v>
      </c>
    </row>
    <row r="70" spans="1:15" x14ac:dyDescent="0.25">
      <c r="A70" s="428">
        <f t="shared" si="15"/>
        <v>28</v>
      </c>
      <c r="B70" s="457" t="s">
        <v>443</v>
      </c>
      <c r="C70" s="458" t="s">
        <v>129</v>
      </c>
      <c r="D70" s="465">
        <v>1</v>
      </c>
      <c r="E70" s="432"/>
      <c r="F70" s="433"/>
      <c r="G70" s="438"/>
      <c r="H70" s="434"/>
      <c r="I70" s="434"/>
      <c r="J70" s="435"/>
      <c r="K70" s="436">
        <f t="shared" si="10"/>
        <v>0</v>
      </c>
      <c r="L70" s="434">
        <f t="shared" si="11"/>
        <v>0</v>
      </c>
      <c r="M70" s="434">
        <f t="shared" si="12"/>
        <v>0</v>
      </c>
      <c r="N70" s="434">
        <f t="shared" si="13"/>
        <v>0</v>
      </c>
      <c r="O70" s="435">
        <f t="shared" si="14"/>
        <v>0</v>
      </c>
    </row>
    <row r="71" spans="1:15" x14ac:dyDescent="0.25">
      <c r="A71" s="428">
        <f t="shared" si="15"/>
        <v>29</v>
      </c>
      <c r="B71" s="457" t="s">
        <v>135</v>
      </c>
      <c r="C71" s="458" t="s">
        <v>129</v>
      </c>
      <c r="D71" s="465">
        <v>1</v>
      </c>
      <c r="E71" s="432"/>
      <c r="F71" s="433"/>
      <c r="G71" s="438"/>
      <c r="H71" s="433"/>
      <c r="I71" s="434"/>
      <c r="J71" s="435"/>
      <c r="K71" s="436">
        <f t="shared" si="10"/>
        <v>0</v>
      </c>
      <c r="L71" s="434">
        <f t="shared" si="11"/>
        <v>0</v>
      </c>
      <c r="M71" s="434">
        <f t="shared" si="12"/>
        <v>0</v>
      </c>
      <c r="N71" s="434">
        <f t="shared" si="13"/>
        <v>0</v>
      </c>
      <c r="O71" s="435">
        <f t="shared" si="14"/>
        <v>0</v>
      </c>
    </row>
    <row r="72" spans="1:15" x14ac:dyDescent="0.25">
      <c r="A72" s="428">
        <f t="shared" si="15"/>
        <v>30</v>
      </c>
      <c r="B72" s="457" t="s">
        <v>136</v>
      </c>
      <c r="C72" s="463" t="s">
        <v>128</v>
      </c>
      <c r="D72" s="465">
        <v>1</v>
      </c>
      <c r="E72" s="432"/>
      <c r="F72" s="433"/>
      <c r="G72" s="438"/>
      <c r="H72" s="433"/>
      <c r="I72" s="434"/>
      <c r="J72" s="435"/>
      <c r="K72" s="436">
        <f t="shared" si="10"/>
        <v>0</v>
      </c>
      <c r="L72" s="434">
        <f t="shared" si="11"/>
        <v>0</v>
      </c>
      <c r="M72" s="434">
        <f t="shared" si="12"/>
        <v>0</v>
      </c>
      <c r="N72" s="434">
        <f t="shared" si="13"/>
        <v>0</v>
      </c>
      <c r="O72" s="435">
        <f t="shared" si="14"/>
        <v>0</v>
      </c>
    </row>
    <row r="73" spans="1:15" x14ac:dyDescent="0.25">
      <c r="A73" s="428">
        <f t="shared" si="15"/>
        <v>31</v>
      </c>
      <c r="B73" s="457" t="s">
        <v>137</v>
      </c>
      <c r="C73" s="458" t="s">
        <v>129</v>
      </c>
      <c r="D73" s="465">
        <v>3</v>
      </c>
      <c r="E73" s="432"/>
      <c r="F73" s="433"/>
      <c r="G73" s="438"/>
      <c r="H73" s="433"/>
      <c r="I73" s="434"/>
      <c r="J73" s="435"/>
      <c r="K73" s="436">
        <f t="shared" si="10"/>
        <v>0</v>
      </c>
      <c r="L73" s="434">
        <f t="shared" si="11"/>
        <v>0</v>
      </c>
      <c r="M73" s="434">
        <f t="shared" si="12"/>
        <v>0</v>
      </c>
      <c r="N73" s="434">
        <f t="shared" si="13"/>
        <v>0</v>
      </c>
      <c r="O73" s="435">
        <f t="shared" si="14"/>
        <v>0</v>
      </c>
    </row>
    <row r="74" spans="1:15" x14ac:dyDescent="0.25">
      <c r="A74" s="428">
        <f t="shared" si="15"/>
        <v>32</v>
      </c>
      <c r="B74" s="457" t="s">
        <v>138</v>
      </c>
      <c r="C74" s="458" t="s">
        <v>129</v>
      </c>
      <c r="D74" s="465">
        <v>3</v>
      </c>
      <c r="E74" s="432"/>
      <c r="F74" s="433"/>
      <c r="G74" s="438"/>
      <c r="H74" s="433"/>
      <c r="I74" s="434"/>
      <c r="J74" s="435"/>
      <c r="K74" s="436">
        <f t="shared" si="10"/>
        <v>0</v>
      </c>
      <c r="L74" s="434">
        <f t="shared" si="11"/>
        <v>0</v>
      </c>
      <c r="M74" s="434">
        <f t="shared" si="12"/>
        <v>0</v>
      </c>
      <c r="N74" s="434">
        <f t="shared" si="13"/>
        <v>0</v>
      </c>
      <c r="O74" s="435">
        <f t="shared" si="14"/>
        <v>0</v>
      </c>
    </row>
    <row r="75" spans="1:15" x14ac:dyDescent="0.25">
      <c r="A75" s="428">
        <f t="shared" si="15"/>
        <v>33</v>
      </c>
      <c r="B75" s="457" t="s">
        <v>139</v>
      </c>
      <c r="C75" s="458" t="s">
        <v>129</v>
      </c>
      <c r="D75" s="465">
        <v>1</v>
      </c>
      <c r="E75" s="432"/>
      <c r="F75" s="433"/>
      <c r="G75" s="438"/>
      <c r="H75" s="433"/>
      <c r="I75" s="434"/>
      <c r="J75" s="435"/>
      <c r="K75" s="436">
        <f t="shared" si="10"/>
        <v>0</v>
      </c>
      <c r="L75" s="434">
        <f t="shared" si="11"/>
        <v>0</v>
      </c>
      <c r="M75" s="434">
        <f t="shared" si="12"/>
        <v>0</v>
      </c>
      <c r="N75" s="434">
        <f t="shared" si="13"/>
        <v>0</v>
      </c>
      <c r="O75" s="435">
        <f t="shared" si="14"/>
        <v>0</v>
      </c>
    </row>
    <row r="76" spans="1:15" x14ac:dyDescent="0.25">
      <c r="A76" s="428">
        <f t="shared" si="15"/>
        <v>34</v>
      </c>
      <c r="B76" s="457" t="s">
        <v>140</v>
      </c>
      <c r="C76" s="458" t="s">
        <v>129</v>
      </c>
      <c r="D76" s="465">
        <v>1</v>
      </c>
      <c r="E76" s="432"/>
      <c r="F76" s="433"/>
      <c r="G76" s="438"/>
      <c r="H76" s="433"/>
      <c r="I76" s="434"/>
      <c r="J76" s="435"/>
      <c r="K76" s="436">
        <f t="shared" si="10"/>
        <v>0</v>
      </c>
      <c r="L76" s="434">
        <f t="shared" si="11"/>
        <v>0</v>
      </c>
      <c r="M76" s="434">
        <f t="shared" si="12"/>
        <v>0</v>
      </c>
      <c r="N76" s="434">
        <f t="shared" si="13"/>
        <v>0</v>
      </c>
      <c r="O76" s="435">
        <f t="shared" si="14"/>
        <v>0</v>
      </c>
    </row>
    <row r="77" spans="1:15" x14ac:dyDescent="0.25">
      <c r="A77" s="428">
        <f t="shared" si="15"/>
        <v>35</v>
      </c>
      <c r="B77" s="457" t="s">
        <v>238</v>
      </c>
      <c r="C77" s="458" t="s">
        <v>129</v>
      </c>
      <c r="D77" s="465">
        <v>1</v>
      </c>
      <c r="E77" s="432"/>
      <c r="F77" s="433"/>
      <c r="G77" s="438"/>
      <c r="H77" s="433"/>
      <c r="I77" s="434"/>
      <c r="J77" s="435"/>
      <c r="K77" s="436">
        <f t="shared" si="10"/>
        <v>0</v>
      </c>
      <c r="L77" s="434">
        <f t="shared" si="11"/>
        <v>0</v>
      </c>
      <c r="M77" s="434">
        <f t="shared" si="12"/>
        <v>0</v>
      </c>
      <c r="N77" s="434">
        <f t="shared" si="13"/>
        <v>0</v>
      </c>
      <c r="O77" s="435">
        <f t="shared" si="14"/>
        <v>0</v>
      </c>
    </row>
    <row r="78" spans="1:15" x14ac:dyDescent="0.25">
      <c r="A78" s="428">
        <f t="shared" si="15"/>
        <v>36</v>
      </c>
      <c r="B78" s="462" t="s">
        <v>141</v>
      </c>
      <c r="C78" s="463" t="s">
        <v>128</v>
      </c>
      <c r="D78" s="463">
        <v>1</v>
      </c>
      <c r="E78" s="432"/>
      <c r="F78" s="433"/>
      <c r="G78" s="438"/>
      <c r="H78" s="433"/>
      <c r="I78" s="434"/>
      <c r="J78" s="435"/>
      <c r="K78" s="436">
        <f t="shared" si="10"/>
        <v>0</v>
      </c>
      <c r="L78" s="434">
        <f t="shared" si="11"/>
        <v>0</v>
      </c>
      <c r="M78" s="434">
        <f t="shared" si="12"/>
        <v>0</v>
      </c>
      <c r="N78" s="434">
        <f t="shared" si="13"/>
        <v>0</v>
      </c>
      <c r="O78" s="435">
        <f t="shared" si="14"/>
        <v>0</v>
      </c>
    </row>
    <row r="79" spans="1:15" ht="15.75" thickBot="1" x14ac:dyDescent="0.3">
      <c r="A79" s="466"/>
      <c r="B79" s="467" t="s">
        <v>331</v>
      </c>
      <c r="C79" s="468"/>
      <c r="D79" s="469"/>
      <c r="E79" s="470"/>
      <c r="F79" s="471"/>
      <c r="G79" s="471"/>
      <c r="H79" s="472"/>
      <c r="I79" s="473"/>
      <c r="J79" s="474"/>
      <c r="K79" s="475">
        <f>SUM(K43:K78)</f>
        <v>0</v>
      </c>
      <c r="L79" s="476">
        <f>SUM(L43:L78)</f>
        <v>0</v>
      </c>
      <c r="M79" s="476">
        <f>SUM(M43:M78)</f>
        <v>0</v>
      </c>
      <c r="N79" s="476">
        <f>SUM(N43:N78)</f>
        <v>0</v>
      </c>
      <c r="O79" s="477">
        <f>SUM(O43:O78)</f>
        <v>0</v>
      </c>
    </row>
    <row r="80" spans="1:15" ht="15.75" thickBot="1" x14ac:dyDescent="0.3">
      <c r="A80" s="673" t="s">
        <v>95</v>
      </c>
      <c r="B80" s="674"/>
      <c r="C80" s="674"/>
      <c r="D80" s="674"/>
      <c r="E80" s="674"/>
      <c r="F80" s="674"/>
      <c r="G80" s="674"/>
      <c r="H80" s="674"/>
      <c r="I80" s="674"/>
      <c r="J80" s="674"/>
      <c r="K80" s="674"/>
      <c r="L80" s="674"/>
      <c r="M80" s="674"/>
      <c r="N80" s="674"/>
      <c r="O80" s="675"/>
    </row>
    <row r="81" spans="1:20" x14ac:dyDescent="0.25">
      <c r="A81" s="478">
        <v>1</v>
      </c>
      <c r="B81" s="479" t="s">
        <v>142</v>
      </c>
      <c r="C81" s="480"/>
      <c r="D81" s="481"/>
      <c r="E81" s="482"/>
      <c r="F81" s="480"/>
      <c r="G81" s="480"/>
      <c r="H81" s="480"/>
      <c r="I81" s="480"/>
      <c r="J81" s="483"/>
      <c r="K81" s="484">
        <f>K41</f>
        <v>0</v>
      </c>
      <c r="L81" s="485">
        <f>L41</f>
        <v>0</v>
      </c>
      <c r="M81" s="486">
        <f>M41</f>
        <v>0</v>
      </c>
      <c r="N81" s="485">
        <f>N41</f>
        <v>0</v>
      </c>
      <c r="O81" s="487">
        <f>O41</f>
        <v>0</v>
      </c>
    </row>
    <row r="82" spans="1:20" x14ac:dyDescent="0.25">
      <c r="A82" s="488" t="s">
        <v>53</v>
      </c>
      <c r="B82" s="489" t="s">
        <v>143</v>
      </c>
      <c r="C82" s="490"/>
      <c r="D82" s="491"/>
      <c r="E82" s="492"/>
      <c r="F82" s="490"/>
      <c r="G82" s="490"/>
      <c r="H82" s="490"/>
      <c r="I82" s="490"/>
      <c r="J82" s="493"/>
      <c r="K82" s="448">
        <f>K79</f>
        <v>0</v>
      </c>
      <c r="L82" s="494">
        <f>L79</f>
        <v>0</v>
      </c>
      <c r="M82" s="494">
        <f>M79</f>
        <v>0</v>
      </c>
      <c r="N82" s="494">
        <f>N79</f>
        <v>0</v>
      </c>
      <c r="O82" s="495">
        <f>SUM(L82:N82)</f>
        <v>0</v>
      </c>
    </row>
    <row r="83" spans="1:20" x14ac:dyDescent="0.25">
      <c r="A83" s="488" t="s">
        <v>185</v>
      </c>
      <c r="B83" s="489" t="s">
        <v>253</v>
      </c>
      <c r="C83" s="490"/>
      <c r="D83" s="496"/>
      <c r="E83" s="492"/>
      <c r="F83" s="490"/>
      <c r="G83" s="490"/>
      <c r="H83" s="490"/>
      <c r="I83" s="490"/>
      <c r="J83" s="493"/>
      <c r="K83" s="448"/>
      <c r="L83" s="494"/>
      <c r="M83" s="494">
        <f>M82*D83</f>
        <v>0</v>
      </c>
      <c r="N83" s="494"/>
      <c r="O83" s="495">
        <f>SUM(L83:N83)</f>
        <v>0</v>
      </c>
    </row>
    <row r="84" spans="1:20" ht="15" customHeight="1" thickBot="1" x14ac:dyDescent="0.3">
      <c r="A84" s="676" t="s">
        <v>390</v>
      </c>
      <c r="B84" s="677"/>
      <c r="C84" s="677"/>
      <c r="D84" s="677"/>
      <c r="E84" s="677"/>
      <c r="F84" s="677"/>
      <c r="G84" s="677"/>
      <c r="H84" s="677"/>
      <c r="I84" s="677"/>
      <c r="J84" s="678"/>
      <c r="K84" s="470">
        <f>SUM(K81:K82)</f>
        <v>0</v>
      </c>
      <c r="L84" s="497">
        <f>SUM(L81:L82)</f>
        <v>0</v>
      </c>
      <c r="M84" s="497">
        <f>SUM(M81:M83)</f>
        <v>0</v>
      </c>
      <c r="N84" s="497">
        <f>SUM(N81:N82)</f>
        <v>0</v>
      </c>
      <c r="O84" s="497">
        <f>SUM(O81:O83)</f>
        <v>0</v>
      </c>
      <c r="T84" s="498"/>
    </row>
    <row r="86" spans="1:20" x14ac:dyDescent="0.25">
      <c r="B86" s="411"/>
    </row>
    <row r="87" spans="1:20" x14ac:dyDescent="0.25">
      <c r="B87" s="411"/>
    </row>
    <row r="88" spans="1:20" x14ac:dyDescent="0.25">
      <c r="B88" s="500"/>
    </row>
    <row r="89" spans="1:20" x14ac:dyDescent="0.25">
      <c r="B89" s="411"/>
    </row>
  </sheetData>
  <sheetProtection selectLockedCells="1" selectUnlockedCells="1"/>
  <mergeCells count="15">
    <mergeCell ref="A80:O80"/>
    <mergeCell ref="A84:J84"/>
    <mergeCell ref="A8:O8"/>
    <mergeCell ref="A9:O9"/>
    <mergeCell ref="A10:A11"/>
    <mergeCell ref="B10:B11"/>
    <mergeCell ref="C10:C11"/>
    <mergeCell ref="D10:D11"/>
    <mergeCell ref="E10:J10"/>
    <mergeCell ref="K10:O10"/>
    <mergeCell ref="A6:K6"/>
    <mergeCell ref="L6:M6"/>
    <mergeCell ref="A1:O1"/>
    <mergeCell ref="A2:O2"/>
    <mergeCell ref="A3:O3"/>
  </mergeCells>
  <phoneticPr fontId="24" type="noConversion"/>
  <pageMargins left="0.70866141732283472" right="0.70866141732283472" top="0.74803149606299213" bottom="0.15748031496062992" header="0.51181102362204722" footer="0.51181102362204722"/>
  <pageSetup paperSize="9" scale="80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apa7">
    <tabColor rgb="FFFF0000"/>
  </sheetPr>
  <dimension ref="A1:U90"/>
  <sheetViews>
    <sheetView topLeftCell="A58" zoomScale="115" zoomScaleNormal="115" zoomScalePageLayoutView="70" workbookViewId="0">
      <selection activeCell="E76" sqref="E18:J76"/>
    </sheetView>
  </sheetViews>
  <sheetFormatPr defaultColWidth="8.85546875" defaultRowHeight="15" x14ac:dyDescent="0.25"/>
  <cols>
    <col min="1" max="1" width="4.7109375" style="501" customWidth="1"/>
    <col min="2" max="2" width="53.85546875" style="595" customWidth="1"/>
    <col min="3" max="3" width="7.7109375" style="501" customWidth="1"/>
    <col min="4" max="4" width="5.42578125" style="501" customWidth="1"/>
    <col min="5" max="5" width="6.28515625" style="501" customWidth="1"/>
    <col min="6" max="6" width="6.42578125" style="501" customWidth="1"/>
    <col min="7" max="7" width="6.7109375" style="501" customWidth="1"/>
    <col min="8" max="8" width="8.140625" style="501" customWidth="1"/>
    <col min="9" max="9" width="6.28515625" style="501" customWidth="1"/>
    <col min="10" max="10" width="8.42578125" style="501" customWidth="1"/>
    <col min="11" max="11" width="8.42578125" style="501" bestFit="1" customWidth="1"/>
    <col min="12" max="12" width="11" style="501" customWidth="1"/>
    <col min="13" max="13" width="9.28515625" style="501" customWidth="1"/>
    <col min="14" max="14" width="9.140625" style="501" customWidth="1"/>
    <col min="15" max="15" width="9.85546875" style="501" customWidth="1"/>
    <col min="16" max="18" width="8.85546875" style="501" customWidth="1"/>
    <col min="19" max="19" width="10.42578125" style="501" customWidth="1"/>
    <col min="20" max="20" width="8.85546875" style="501"/>
    <col min="21" max="21" width="11.28515625" style="501" customWidth="1"/>
    <col min="22" max="16384" width="8.85546875" style="501"/>
  </cols>
  <sheetData>
    <row r="1" spans="1:18" x14ac:dyDescent="0.25">
      <c r="A1" s="692"/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</row>
    <row r="2" spans="1:18" s="46" customFormat="1" ht="15" customHeight="1" x14ac:dyDescent="0.2">
      <c r="A2" s="694" t="s">
        <v>355</v>
      </c>
      <c r="B2" s="695"/>
      <c r="C2" s="695"/>
      <c r="D2" s="695"/>
      <c r="E2" s="695"/>
      <c r="F2" s="695"/>
      <c r="G2" s="695"/>
      <c r="H2" s="695"/>
      <c r="I2" s="502"/>
      <c r="J2" s="502"/>
      <c r="K2" s="502"/>
      <c r="L2" s="502"/>
      <c r="M2" s="502"/>
      <c r="N2" s="502"/>
      <c r="O2" s="502"/>
    </row>
    <row r="3" spans="1:18" s="46" customFormat="1" ht="15" customHeight="1" x14ac:dyDescent="0.2">
      <c r="A3" s="694" t="s">
        <v>356</v>
      </c>
      <c r="B3" s="695"/>
      <c r="C3" s="695"/>
      <c r="D3" s="695"/>
      <c r="E3" s="695"/>
      <c r="F3" s="695"/>
      <c r="G3" s="695"/>
      <c r="H3" s="695"/>
      <c r="I3" s="502"/>
      <c r="J3" s="502"/>
      <c r="K3" s="502"/>
      <c r="L3" s="502"/>
      <c r="M3" s="502"/>
      <c r="N3" s="502"/>
      <c r="O3" s="502"/>
    </row>
    <row r="4" spans="1:18" s="46" customFormat="1" ht="15" customHeight="1" x14ac:dyDescent="0.2">
      <c r="A4" s="694" t="s">
        <v>357</v>
      </c>
      <c r="B4" s="695"/>
      <c r="C4" s="695"/>
      <c r="D4" s="695"/>
      <c r="E4" s="695"/>
      <c r="F4" s="695"/>
      <c r="G4" s="695"/>
      <c r="H4" s="695"/>
      <c r="I4" s="502"/>
      <c r="J4" s="502"/>
      <c r="K4" s="502"/>
      <c r="L4" s="502"/>
      <c r="M4" s="502"/>
      <c r="N4" s="502"/>
      <c r="O4" s="502"/>
    </row>
    <row r="5" spans="1:18" s="46" customFormat="1" ht="15" customHeight="1" x14ac:dyDescent="0.2">
      <c r="A5" s="694" t="s">
        <v>356</v>
      </c>
      <c r="B5" s="695"/>
      <c r="C5" s="695"/>
      <c r="D5" s="695"/>
      <c r="E5" s="695"/>
      <c r="F5" s="695"/>
      <c r="G5" s="695"/>
      <c r="H5" s="695"/>
      <c r="I5" s="502"/>
      <c r="J5" s="502"/>
      <c r="K5" s="502"/>
      <c r="L5" s="502"/>
      <c r="M5" s="502"/>
      <c r="N5" s="502"/>
      <c r="O5" s="502"/>
    </row>
    <row r="6" spans="1:18" s="46" customFormat="1" ht="15" customHeight="1" x14ac:dyDescent="0.2">
      <c r="A6" s="694" t="s">
        <v>358</v>
      </c>
      <c r="B6" s="694"/>
      <c r="C6" s="694"/>
      <c r="D6" s="694"/>
      <c r="E6" s="694"/>
      <c r="F6" s="694"/>
      <c r="G6" s="694"/>
      <c r="H6" s="694"/>
      <c r="I6" s="503"/>
      <c r="J6" s="503"/>
      <c r="K6" s="503"/>
      <c r="L6" s="503"/>
      <c r="M6" s="503"/>
      <c r="N6" s="503"/>
      <c r="O6" s="503"/>
    </row>
    <row r="7" spans="1:18" s="46" customFormat="1" x14ac:dyDescent="0.25">
      <c r="A7" s="504" t="s">
        <v>359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</row>
    <row r="8" spans="1:18" x14ac:dyDescent="0.25">
      <c r="A8" s="508"/>
      <c r="B8" s="508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</row>
    <row r="9" spans="1:18" x14ac:dyDescent="0.25">
      <c r="A9" s="508"/>
      <c r="B9" s="508"/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</row>
    <row r="10" spans="1:18" x14ac:dyDescent="0.25">
      <c r="A10" s="508"/>
      <c r="B10" s="508"/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  <c r="N10" s="504"/>
      <c r="O10" s="504"/>
    </row>
    <row r="11" spans="1:18" x14ac:dyDescent="0.25">
      <c r="A11" s="701" t="s">
        <v>366</v>
      </c>
      <c r="B11" s="701"/>
      <c r="C11" s="701"/>
      <c r="D11" s="701"/>
      <c r="E11" s="701"/>
      <c r="F11" s="701"/>
      <c r="G11" s="701"/>
      <c r="H11" s="701"/>
      <c r="I11" s="701"/>
      <c r="J11" s="701"/>
      <c r="K11" s="701"/>
      <c r="L11" s="693" t="s">
        <v>281</v>
      </c>
      <c r="M11" s="693"/>
      <c r="N11" s="506">
        <f>O84</f>
        <v>0</v>
      </c>
      <c r="O11" s="507" t="s">
        <v>282</v>
      </c>
      <c r="P11" s="97"/>
      <c r="Q11" s="97"/>
      <c r="R11" s="97"/>
    </row>
    <row r="12" spans="1:18" x14ac:dyDescent="0.25">
      <c r="A12" s="508"/>
      <c r="B12" s="508"/>
      <c r="C12" s="508"/>
      <c r="D12" s="508"/>
      <c r="E12" s="508"/>
      <c r="F12" s="508"/>
      <c r="G12" s="508"/>
      <c r="H12" s="508"/>
      <c r="I12" s="508"/>
      <c r="J12" s="508"/>
      <c r="K12" s="508"/>
      <c r="L12" s="509"/>
      <c r="M12" s="509"/>
      <c r="N12" s="506"/>
      <c r="O12" s="507"/>
      <c r="P12" s="97"/>
      <c r="Q12" s="97"/>
      <c r="R12" s="97"/>
    </row>
    <row r="13" spans="1:18" x14ac:dyDescent="0.25">
      <c r="A13" s="692" t="s">
        <v>346</v>
      </c>
      <c r="B13" s="692"/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692"/>
      <c r="N13" s="692"/>
      <c r="O13" s="692"/>
      <c r="P13" s="97"/>
      <c r="Q13" s="97"/>
      <c r="R13" s="97"/>
    </row>
    <row r="14" spans="1:18" ht="15.75" thickBot="1" x14ac:dyDescent="0.3">
      <c r="A14" s="705" t="s">
        <v>347</v>
      </c>
      <c r="B14" s="705"/>
      <c r="C14" s="705"/>
      <c r="D14" s="705"/>
      <c r="E14" s="705"/>
      <c r="F14" s="705"/>
      <c r="G14" s="705"/>
      <c r="H14" s="705"/>
      <c r="I14" s="705"/>
      <c r="J14" s="705"/>
      <c r="K14" s="705"/>
      <c r="L14" s="705"/>
      <c r="M14" s="705"/>
      <c r="N14" s="705"/>
      <c r="O14" s="705"/>
      <c r="P14" s="97"/>
      <c r="Q14" s="97"/>
      <c r="R14" s="97"/>
    </row>
    <row r="15" spans="1:18" x14ac:dyDescent="0.25">
      <c r="A15" s="681" t="s">
        <v>111</v>
      </c>
      <c r="B15" s="683" t="s">
        <v>20</v>
      </c>
      <c r="C15" s="685" t="s">
        <v>21</v>
      </c>
      <c r="D15" s="687" t="s">
        <v>22</v>
      </c>
      <c r="E15" s="702" t="s">
        <v>23</v>
      </c>
      <c r="F15" s="703"/>
      <c r="G15" s="703"/>
      <c r="H15" s="703"/>
      <c r="I15" s="703"/>
      <c r="J15" s="704"/>
      <c r="K15" s="702" t="s">
        <v>112</v>
      </c>
      <c r="L15" s="703"/>
      <c r="M15" s="703"/>
      <c r="N15" s="703"/>
      <c r="O15" s="704"/>
    </row>
    <row r="16" spans="1:18" ht="82.5" thickBot="1" x14ac:dyDescent="0.3">
      <c r="A16" s="682"/>
      <c r="B16" s="684"/>
      <c r="C16" s="686"/>
      <c r="D16" s="688"/>
      <c r="E16" s="417" t="s">
        <v>25</v>
      </c>
      <c r="F16" s="418" t="s">
        <v>26</v>
      </c>
      <c r="G16" s="418" t="s">
        <v>5</v>
      </c>
      <c r="H16" s="418" t="s">
        <v>6</v>
      </c>
      <c r="I16" s="418" t="s">
        <v>7</v>
      </c>
      <c r="J16" s="419" t="s">
        <v>28</v>
      </c>
      <c r="K16" s="420" t="s">
        <v>29</v>
      </c>
      <c r="L16" s="418" t="s">
        <v>5</v>
      </c>
      <c r="M16" s="418" t="s">
        <v>6</v>
      </c>
      <c r="N16" s="418" t="s">
        <v>7</v>
      </c>
      <c r="O16" s="419" t="s">
        <v>30</v>
      </c>
    </row>
    <row r="17" spans="1:15" ht="22.5" customHeight="1" x14ac:dyDescent="0.25">
      <c r="A17" s="551"/>
      <c r="B17" s="552" t="s">
        <v>444</v>
      </c>
      <c r="C17" s="553"/>
      <c r="D17" s="554"/>
      <c r="E17" s="516"/>
      <c r="F17" s="514"/>
      <c r="G17" s="514"/>
      <c r="H17" s="514"/>
      <c r="I17" s="514"/>
      <c r="J17" s="515"/>
      <c r="K17" s="555"/>
      <c r="L17" s="556"/>
      <c r="M17" s="556"/>
      <c r="N17" s="556"/>
      <c r="O17" s="557"/>
    </row>
    <row r="18" spans="1:15" x14ac:dyDescent="0.25">
      <c r="A18" s="558">
        <v>1</v>
      </c>
      <c r="B18" s="559" t="s">
        <v>445</v>
      </c>
      <c r="C18" s="178" t="s">
        <v>56</v>
      </c>
      <c r="D18" s="560">
        <v>1</v>
      </c>
      <c r="E18" s="561"/>
      <c r="F18" s="449"/>
      <c r="G18" s="562"/>
      <c r="H18" s="562"/>
      <c r="I18" s="562"/>
      <c r="J18" s="563"/>
      <c r="K18" s="561">
        <f t="shared" ref="K18:K29" si="0">D18*E18</f>
        <v>0</v>
      </c>
      <c r="L18" s="562">
        <f t="shared" ref="L18:L29" si="1">D18*G18</f>
        <v>0</v>
      </c>
      <c r="M18" s="562">
        <f t="shared" ref="M18:M29" si="2">D18*H18</f>
        <v>0</v>
      </c>
      <c r="N18" s="562">
        <f t="shared" ref="N18:N29" si="3">D18*I18</f>
        <v>0</v>
      </c>
      <c r="O18" s="563">
        <f t="shared" ref="O18:O29" si="4">SUM(L18:N18)</f>
        <v>0</v>
      </c>
    </row>
    <row r="19" spans="1:15" x14ac:dyDescent="0.25">
      <c r="A19" s="558">
        <v>2</v>
      </c>
      <c r="B19" s="559" t="s">
        <v>446</v>
      </c>
      <c r="C19" s="178" t="s">
        <v>56</v>
      </c>
      <c r="D19" s="560">
        <v>1</v>
      </c>
      <c r="E19" s="561"/>
      <c r="F19" s="449"/>
      <c r="G19" s="562"/>
      <c r="H19" s="562"/>
      <c r="I19" s="562"/>
      <c r="J19" s="563"/>
      <c r="K19" s="561">
        <f t="shared" si="0"/>
        <v>0</v>
      </c>
      <c r="L19" s="562">
        <f t="shared" si="1"/>
        <v>0</v>
      </c>
      <c r="M19" s="562">
        <f t="shared" si="2"/>
        <v>0</v>
      </c>
      <c r="N19" s="562">
        <f t="shared" si="3"/>
        <v>0</v>
      </c>
      <c r="O19" s="563">
        <f t="shared" si="4"/>
        <v>0</v>
      </c>
    </row>
    <row r="20" spans="1:15" x14ac:dyDescent="0.25">
      <c r="A20" s="558">
        <v>3</v>
      </c>
      <c r="B20" s="559" t="s">
        <v>447</v>
      </c>
      <c r="C20" s="178" t="s">
        <v>56</v>
      </c>
      <c r="D20" s="560">
        <v>1</v>
      </c>
      <c r="E20" s="561"/>
      <c r="F20" s="449"/>
      <c r="G20" s="562"/>
      <c r="H20" s="562"/>
      <c r="I20" s="562"/>
      <c r="J20" s="563"/>
      <c r="K20" s="561">
        <f t="shared" si="0"/>
        <v>0</v>
      </c>
      <c r="L20" s="562">
        <f t="shared" si="1"/>
        <v>0</v>
      </c>
      <c r="M20" s="562">
        <f t="shared" si="2"/>
        <v>0</v>
      </c>
      <c r="N20" s="562">
        <f t="shared" si="3"/>
        <v>0</v>
      </c>
      <c r="O20" s="563">
        <f t="shared" si="4"/>
        <v>0</v>
      </c>
    </row>
    <row r="21" spans="1:15" ht="33" customHeight="1" x14ac:dyDescent="0.25">
      <c r="A21" s="558">
        <v>4</v>
      </c>
      <c r="B21" s="559" t="s">
        <v>448</v>
      </c>
      <c r="C21" s="178" t="s">
        <v>56</v>
      </c>
      <c r="D21" s="560">
        <v>2</v>
      </c>
      <c r="E21" s="561"/>
      <c r="F21" s="449"/>
      <c r="G21" s="562"/>
      <c r="H21" s="562"/>
      <c r="I21" s="562"/>
      <c r="J21" s="563"/>
      <c r="K21" s="561">
        <f t="shared" si="0"/>
        <v>0</v>
      </c>
      <c r="L21" s="562">
        <f t="shared" si="1"/>
        <v>0</v>
      </c>
      <c r="M21" s="562">
        <f t="shared" si="2"/>
        <v>0</v>
      </c>
      <c r="N21" s="562">
        <f t="shared" si="3"/>
        <v>0</v>
      </c>
      <c r="O21" s="563">
        <f t="shared" si="4"/>
        <v>0</v>
      </c>
    </row>
    <row r="22" spans="1:15" x14ac:dyDescent="0.25">
      <c r="A22" s="558">
        <v>5</v>
      </c>
      <c r="B22" s="559" t="s">
        <v>144</v>
      </c>
      <c r="C22" s="178" t="s">
        <v>56</v>
      </c>
      <c r="D22" s="560">
        <v>2</v>
      </c>
      <c r="E22" s="561"/>
      <c r="F22" s="449"/>
      <c r="G22" s="562"/>
      <c r="H22" s="562"/>
      <c r="I22" s="562"/>
      <c r="J22" s="563"/>
      <c r="K22" s="561">
        <f t="shared" si="0"/>
        <v>0</v>
      </c>
      <c r="L22" s="562">
        <f t="shared" si="1"/>
        <v>0</v>
      </c>
      <c r="M22" s="562">
        <f t="shared" si="2"/>
        <v>0</v>
      </c>
      <c r="N22" s="562">
        <f t="shared" si="3"/>
        <v>0</v>
      </c>
      <c r="O22" s="563">
        <f t="shared" si="4"/>
        <v>0</v>
      </c>
    </row>
    <row r="23" spans="1:15" x14ac:dyDescent="0.25">
      <c r="A23" s="564">
        <v>6</v>
      </c>
      <c r="B23" s="559" t="s">
        <v>449</v>
      </c>
      <c r="C23" s="178" t="s">
        <v>56</v>
      </c>
      <c r="D23" s="560">
        <v>3</v>
      </c>
      <c r="E23" s="561"/>
      <c r="F23" s="449"/>
      <c r="G23" s="562"/>
      <c r="H23" s="562"/>
      <c r="I23" s="562"/>
      <c r="J23" s="563"/>
      <c r="K23" s="561">
        <f t="shared" si="0"/>
        <v>0</v>
      </c>
      <c r="L23" s="562">
        <f t="shared" si="1"/>
        <v>0</v>
      </c>
      <c r="M23" s="562">
        <f t="shared" si="2"/>
        <v>0</v>
      </c>
      <c r="N23" s="562">
        <f t="shared" si="3"/>
        <v>0</v>
      </c>
      <c r="O23" s="563">
        <f t="shared" si="4"/>
        <v>0</v>
      </c>
    </row>
    <row r="24" spans="1:15" x14ac:dyDescent="0.25">
      <c r="A24" s="564">
        <v>7</v>
      </c>
      <c r="B24" s="559" t="s">
        <v>145</v>
      </c>
      <c r="C24" s="178" t="s">
        <v>56</v>
      </c>
      <c r="D24" s="560">
        <v>4</v>
      </c>
      <c r="E24" s="561"/>
      <c r="F24" s="449"/>
      <c r="G24" s="562"/>
      <c r="H24" s="562"/>
      <c r="I24" s="562"/>
      <c r="J24" s="563"/>
      <c r="K24" s="561">
        <f t="shared" si="0"/>
        <v>0</v>
      </c>
      <c r="L24" s="562">
        <f t="shared" si="1"/>
        <v>0</v>
      </c>
      <c r="M24" s="562">
        <f t="shared" si="2"/>
        <v>0</v>
      </c>
      <c r="N24" s="562">
        <f t="shared" si="3"/>
        <v>0</v>
      </c>
      <c r="O24" s="563">
        <f t="shared" si="4"/>
        <v>0</v>
      </c>
    </row>
    <row r="25" spans="1:15" x14ac:dyDescent="0.25">
      <c r="A25" s="558">
        <v>8</v>
      </c>
      <c r="B25" s="559" t="s">
        <v>146</v>
      </c>
      <c r="C25" s="178" t="s">
        <v>56</v>
      </c>
      <c r="D25" s="560">
        <v>3</v>
      </c>
      <c r="E25" s="561"/>
      <c r="F25" s="449"/>
      <c r="G25" s="562"/>
      <c r="H25" s="562"/>
      <c r="I25" s="562"/>
      <c r="J25" s="563"/>
      <c r="K25" s="561">
        <f t="shared" si="0"/>
        <v>0</v>
      </c>
      <c r="L25" s="562">
        <f t="shared" si="1"/>
        <v>0</v>
      </c>
      <c r="M25" s="562">
        <f t="shared" si="2"/>
        <v>0</v>
      </c>
      <c r="N25" s="562">
        <f t="shared" si="3"/>
        <v>0</v>
      </c>
      <c r="O25" s="563">
        <f t="shared" si="4"/>
        <v>0</v>
      </c>
    </row>
    <row r="26" spans="1:15" x14ac:dyDescent="0.25">
      <c r="A26" s="564">
        <v>9</v>
      </c>
      <c r="B26" s="559" t="s">
        <v>147</v>
      </c>
      <c r="C26" s="178" t="s">
        <v>56</v>
      </c>
      <c r="D26" s="560">
        <v>3</v>
      </c>
      <c r="E26" s="561"/>
      <c r="F26" s="449"/>
      <c r="G26" s="562"/>
      <c r="H26" s="562"/>
      <c r="I26" s="562"/>
      <c r="J26" s="563"/>
      <c r="K26" s="561">
        <f t="shared" si="0"/>
        <v>0</v>
      </c>
      <c r="L26" s="562">
        <f t="shared" si="1"/>
        <v>0</v>
      </c>
      <c r="M26" s="562">
        <f t="shared" si="2"/>
        <v>0</v>
      </c>
      <c r="N26" s="562">
        <f t="shared" si="3"/>
        <v>0</v>
      </c>
      <c r="O26" s="563">
        <f t="shared" si="4"/>
        <v>0</v>
      </c>
    </row>
    <row r="27" spans="1:15" x14ac:dyDescent="0.25">
      <c r="A27" s="564">
        <v>10</v>
      </c>
      <c r="B27" s="559" t="s">
        <v>450</v>
      </c>
      <c r="C27" s="178" t="s">
        <v>56</v>
      </c>
      <c r="D27" s="560">
        <v>1</v>
      </c>
      <c r="E27" s="561"/>
      <c r="F27" s="449"/>
      <c r="G27" s="562"/>
      <c r="H27" s="562"/>
      <c r="I27" s="562"/>
      <c r="J27" s="563"/>
      <c r="K27" s="561">
        <f t="shared" si="0"/>
        <v>0</v>
      </c>
      <c r="L27" s="562">
        <f t="shared" si="1"/>
        <v>0</v>
      </c>
      <c r="M27" s="562">
        <f t="shared" si="2"/>
        <v>0</v>
      </c>
      <c r="N27" s="562">
        <f t="shared" si="3"/>
        <v>0</v>
      </c>
      <c r="O27" s="563">
        <f t="shared" si="4"/>
        <v>0</v>
      </c>
    </row>
    <row r="28" spans="1:15" ht="15.75" customHeight="1" x14ac:dyDescent="0.25">
      <c r="A28" s="564">
        <v>11</v>
      </c>
      <c r="B28" s="559" t="s">
        <v>451</v>
      </c>
      <c r="C28" s="178" t="s">
        <v>56</v>
      </c>
      <c r="D28" s="560">
        <v>1</v>
      </c>
      <c r="E28" s="561"/>
      <c r="F28" s="449"/>
      <c r="G28" s="562"/>
      <c r="H28" s="562"/>
      <c r="I28" s="562"/>
      <c r="J28" s="563"/>
      <c r="K28" s="561">
        <f t="shared" si="0"/>
        <v>0</v>
      </c>
      <c r="L28" s="562">
        <f t="shared" si="1"/>
        <v>0</v>
      </c>
      <c r="M28" s="562">
        <f t="shared" si="2"/>
        <v>0</v>
      </c>
      <c r="N28" s="562">
        <f t="shared" si="3"/>
        <v>0</v>
      </c>
      <c r="O28" s="563">
        <f t="shared" si="4"/>
        <v>0</v>
      </c>
    </row>
    <row r="29" spans="1:15" x14ac:dyDescent="0.25">
      <c r="A29" s="564">
        <v>12</v>
      </c>
      <c r="B29" s="559" t="s">
        <v>148</v>
      </c>
      <c r="C29" s="178" t="s">
        <v>56</v>
      </c>
      <c r="D29" s="560">
        <v>18</v>
      </c>
      <c r="E29" s="561"/>
      <c r="F29" s="449"/>
      <c r="G29" s="562"/>
      <c r="H29" s="562"/>
      <c r="I29" s="562"/>
      <c r="J29" s="563"/>
      <c r="K29" s="561">
        <f t="shared" si="0"/>
        <v>0</v>
      </c>
      <c r="L29" s="562">
        <f t="shared" si="1"/>
        <v>0</v>
      </c>
      <c r="M29" s="562">
        <f t="shared" si="2"/>
        <v>0</v>
      </c>
      <c r="N29" s="562">
        <f t="shared" si="3"/>
        <v>0</v>
      </c>
      <c r="O29" s="563">
        <f t="shared" si="4"/>
        <v>0</v>
      </c>
    </row>
    <row r="30" spans="1:15" x14ac:dyDescent="0.25">
      <c r="A30" s="564"/>
      <c r="B30" s="565" t="s">
        <v>332</v>
      </c>
      <c r="C30" s="178"/>
      <c r="D30" s="560"/>
      <c r="E30" s="448"/>
      <c r="F30" s="566"/>
      <c r="G30" s="206"/>
      <c r="H30" s="206"/>
      <c r="I30" s="567"/>
      <c r="J30" s="451"/>
      <c r="K30" s="448">
        <f>SUM(K18:K29)</f>
        <v>0</v>
      </c>
      <c r="L30" s="494">
        <f>SUM(L18:L29)</f>
        <v>0</v>
      </c>
      <c r="M30" s="494">
        <f>SUM(M18:M29)</f>
        <v>0</v>
      </c>
      <c r="N30" s="494">
        <f>SUM(N18:N29)</f>
        <v>0</v>
      </c>
      <c r="O30" s="495">
        <f>SUM(O18:O29)</f>
        <v>0</v>
      </c>
    </row>
    <row r="31" spans="1:15" x14ac:dyDescent="0.25">
      <c r="A31" s="564"/>
      <c r="B31" s="559"/>
      <c r="C31" s="178"/>
      <c r="D31" s="560"/>
      <c r="E31" s="568"/>
      <c r="F31" s="566"/>
      <c r="G31" s="567"/>
      <c r="H31" s="567"/>
      <c r="I31" s="567"/>
      <c r="J31" s="569"/>
      <c r="K31" s="568"/>
      <c r="L31" s="567"/>
      <c r="M31" s="567"/>
      <c r="N31" s="567"/>
      <c r="O31" s="569"/>
    </row>
    <row r="32" spans="1:15" x14ac:dyDescent="0.25">
      <c r="A32" s="570"/>
      <c r="B32" s="571" t="s">
        <v>149</v>
      </c>
      <c r="C32" s="178"/>
      <c r="D32" s="560"/>
      <c r="E32" s="448"/>
      <c r="F32" s="566"/>
      <c r="G32" s="206"/>
      <c r="H32" s="206"/>
      <c r="I32" s="206"/>
      <c r="J32" s="451"/>
      <c r="K32" s="448"/>
      <c r="L32" s="206"/>
      <c r="M32" s="206"/>
      <c r="N32" s="206"/>
      <c r="O32" s="451"/>
    </row>
    <row r="33" spans="1:15" x14ac:dyDescent="0.25">
      <c r="A33" s="572">
        <v>1</v>
      </c>
      <c r="B33" s="559" t="s">
        <v>150</v>
      </c>
      <c r="C33" s="178" t="s">
        <v>56</v>
      </c>
      <c r="D33" s="560">
        <v>3</v>
      </c>
      <c r="E33" s="561"/>
      <c r="F33" s="449"/>
      <c r="G33" s="562"/>
      <c r="H33" s="562"/>
      <c r="I33" s="562"/>
      <c r="J33" s="563"/>
      <c r="K33" s="561">
        <f t="shared" ref="K33:K44" si="5">D33*E33</f>
        <v>0</v>
      </c>
      <c r="L33" s="562">
        <f t="shared" ref="L33:L44" si="6">D33*G33</f>
        <v>0</v>
      </c>
      <c r="M33" s="562">
        <f t="shared" ref="M33:M44" si="7">D33*H33</f>
        <v>0</v>
      </c>
      <c r="N33" s="562">
        <f t="shared" ref="N33:N44" si="8">D33*I33</f>
        <v>0</v>
      </c>
      <c r="O33" s="563">
        <f t="shared" ref="O33:O44" si="9">SUM(L33:N33)</f>
        <v>0</v>
      </c>
    </row>
    <row r="34" spans="1:15" x14ac:dyDescent="0.25">
      <c r="A34" s="572">
        <v>2</v>
      </c>
      <c r="B34" s="559" t="s">
        <v>151</v>
      </c>
      <c r="C34" s="178" t="s">
        <v>56</v>
      </c>
      <c r="D34" s="560">
        <v>1</v>
      </c>
      <c r="E34" s="561"/>
      <c r="F34" s="449"/>
      <c r="G34" s="562"/>
      <c r="H34" s="562"/>
      <c r="I34" s="562"/>
      <c r="J34" s="563"/>
      <c r="K34" s="561">
        <f t="shared" si="5"/>
        <v>0</v>
      </c>
      <c r="L34" s="562">
        <f t="shared" si="6"/>
        <v>0</v>
      </c>
      <c r="M34" s="562">
        <f t="shared" si="7"/>
        <v>0</v>
      </c>
      <c r="N34" s="562">
        <f t="shared" si="8"/>
        <v>0</v>
      </c>
      <c r="O34" s="563">
        <f t="shared" si="9"/>
        <v>0</v>
      </c>
    </row>
    <row r="35" spans="1:15" x14ac:dyDescent="0.25">
      <c r="A35" s="572">
        <v>3</v>
      </c>
      <c r="B35" s="559" t="s">
        <v>152</v>
      </c>
      <c r="C35" s="178" t="s">
        <v>56</v>
      </c>
      <c r="D35" s="560">
        <v>4</v>
      </c>
      <c r="E35" s="561"/>
      <c r="F35" s="449"/>
      <c r="G35" s="562"/>
      <c r="H35" s="562"/>
      <c r="I35" s="562"/>
      <c r="J35" s="563"/>
      <c r="K35" s="561">
        <f t="shared" si="5"/>
        <v>0</v>
      </c>
      <c r="L35" s="562">
        <f t="shared" si="6"/>
        <v>0</v>
      </c>
      <c r="M35" s="562">
        <f t="shared" si="7"/>
        <v>0</v>
      </c>
      <c r="N35" s="562">
        <f t="shared" si="8"/>
        <v>0</v>
      </c>
      <c r="O35" s="563">
        <f t="shared" si="9"/>
        <v>0</v>
      </c>
    </row>
    <row r="36" spans="1:15" x14ac:dyDescent="0.25">
      <c r="A36" s="572">
        <v>4</v>
      </c>
      <c r="B36" s="573" t="s">
        <v>153</v>
      </c>
      <c r="C36" s="178" t="s">
        <v>56</v>
      </c>
      <c r="D36" s="560">
        <v>1</v>
      </c>
      <c r="E36" s="561"/>
      <c r="F36" s="449"/>
      <c r="G36" s="562"/>
      <c r="H36" s="562"/>
      <c r="I36" s="562"/>
      <c r="J36" s="563"/>
      <c r="K36" s="561">
        <f t="shared" si="5"/>
        <v>0</v>
      </c>
      <c r="L36" s="562">
        <f t="shared" si="6"/>
        <v>0</v>
      </c>
      <c r="M36" s="562">
        <f t="shared" si="7"/>
        <v>0</v>
      </c>
      <c r="N36" s="562">
        <f t="shared" si="8"/>
        <v>0</v>
      </c>
      <c r="O36" s="563">
        <f t="shared" si="9"/>
        <v>0</v>
      </c>
    </row>
    <row r="37" spans="1:15" ht="25.5" x14ac:dyDescent="0.25">
      <c r="A37" s="572">
        <v>5</v>
      </c>
      <c r="B37" s="559" t="s">
        <v>154</v>
      </c>
      <c r="C37" s="178" t="s">
        <v>56</v>
      </c>
      <c r="D37" s="574">
        <v>3</v>
      </c>
      <c r="E37" s="561"/>
      <c r="F37" s="449"/>
      <c r="G37" s="562"/>
      <c r="H37" s="562"/>
      <c r="I37" s="562"/>
      <c r="J37" s="563"/>
      <c r="K37" s="561">
        <f t="shared" si="5"/>
        <v>0</v>
      </c>
      <c r="L37" s="562">
        <f t="shared" si="6"/>
        <v>0</v>
      </c>
      <c r="M37" s="562">
        <f t="shared" si="7"/>
        <v>0</v>
      </c>
      <c r="N37" s="562">
        <f t="shared" si="8"/>
        <v>0</v>
      </c>
      <c r="O37" s="563">
        <f t="shared" si="9"/>
        <v>0</v>
      </c>
    </row>
    <row r="38" spans="1:15" x14ac:dyDescent="0.25">
      <c r="A38" s="572">
        <v>6</v>
      </c>
      <c r="B38" s="573" t="s">
        <v>155</v>
      </c>
      <c r="C38" s="178" t="s">
        <v>56</v>
      </c>
      <c r="D38" s="560">
        <v>3</v>
      </c>
      <c r="E38" s="561"/>
      <c r="F38" s="449"/>
      <c r="G38" s="562"/>
      <c r="H38" s="562"/>
      <c r="I38" s="562"/>
      <c r="J38" s="563"/>
      <c r="K38" s="561">
        <f t="shared" si="5"/>
        <v>0</v>
      </c>
      <c r="L38" s="562">
        <f t="shared" si="6"/>
        <v>0</v>
      </c>
      <c r="M38" s="562">
        <f t="shared" si="7"/>
        <v>0</v>
      </c>
      <c r="N38" s="562">
        <f t="shared" si="8"/>
        <v>0</v>
      </c>
      <c r="O38" s="563">
        <f t="shared" si="9"/>
        <v>0</v>
      </c>
    </row>
    <row r="39" spans="1:15" x14ac:dyDescent="0.25">
      <c r="A39" s="572">
        <v>7</v>
      </c>
      <c r="B39" s="559" t="s">
        <v>156</v>
      </c>
      <c r="C39" s="178" t="s">
        <v>56</v>
      </c>
      <c r="D39" s="560">
        <v>3</v>
      </c>
      <c r="E39" s="561"/>
      <c r="F39" s="449"/>
      <c r="G39" s="562"/>
      <c r="H39" s="562"/>
      <c r="I39" s="562"/>
      <c r="J39" s="563"/>
      <c r="K39" s="561">
        <f t="shared" si="5"/>
        <v>0</v>
      </c>
      <c r="L39" s="562">
        <f t="shared" si="6"/>
        <v>0</v>
      </c>
      <c r="M39" s="562">
        <f t="shared" si="7"/>
        <v>0</v>
      </c>
      <c r="N39" s="562">
        <f t="shared" si="8"/>
        <v>0</v>
      </c>
      <c r="O39" s="563">
        <f t="shared" si="9"/>
        <v>0</v>
      </c>
    </row>
    <row r="40" spans="1:15" x14ac:dyDescent="0.25">
      <c r="A40" s="572">
        <v>8</v>
      </c>
      <c r="B40" s="559" t="s">
        <v>157</v>
      </c>
      <c r="C40" s="178" t="s">
        <v>56</v>
      </c>
      <c r="D40" s="560">
        <v>3</v>
      </c>
      <c r="E40" s="561"/>
      <c r="F40" s="449"/>
      <c r="G40" s="562"/>
      <c r="H40" s="562"/>
      <c r="I40" s="562"/>
      <c r="J40" s="563"/>
      <c r="K40" s="561">
        <f t="shared" si="5"/>
        <v>0</v>
      </c>
      <c r="L40" s="562">
        <f t="shared" si="6"/>
        <v>0</v>
      </c>
      <c r="M40" s="562">
        <f t="shared" si="7"/>
        <v>0</v>
      </c>
      <c r="N40" s="562">
        <f t="shared" si="8"/>
        <v>0</v>
      </c>
      <c r="O40" s="563">
        <f t="shared" si="9"/>
        <v>0</v>
      </c>
    </row>
    <row r="41" spans="1:15" x14ac:dyDescent="0.25">
      <c r="A41" s="572">
        <v>9</v>
      </c>
      <c r="B41" s="559" t="s">
        <v>158</v>
      </c>
      <c r="C41" s="178" t="s">
        <v>56</v>
      </c>
      <c r="D41" s="560">
        <v>3</v>
      </c>
      <c r="E41" s="561"/>
      <c r="F41" s="449"/>
      <c r="G41" s="562"/>
      <c r="H41" s="562"/>
      <c r="I41" s="562"/>
      <c r="J41" s="563"/>
      <c r="K41" s="561">
        <f t="shared" si="5"/>
        <v>0</v>
      </c>
      <c r="L41" s="562">
        <f t="shared" si="6"/>
        <v>0</v>
      </c>
      <c r="M41" s="562">
        <f t="shared" si="7"/>
        <v>0</v>
      </c>
      <c r="N41" s="562">
        <f t="shared" si="8"/>
        <v>0</v>
      </c>
      <c r="O41" s="563">
        <f t="shared" si="9"/>
        <v>0</v>
      </c>
    </row>
    <row r="42" spans="1:15" x14ac:dyDescent="0.25">
      <c r="A42" s="572">
        <v>10</v>
      </c>
      <c r="B42" s="559" t="s">
        <v>159</v>
      </c>
      <c r="C42" s="178" t="s">
        <v>56</v>
      </c>
      <c r="D42" s="560">
        <v>3</v>
      </c>
      <c r="E42" s="561"/>
      <c r="F42" s="449"/>
      <c r="G42" s="562"/>
      <c r="H42" s="562"/>
      <c r="I42" s="562"/>
      <c r="J42" s="563"/>
      <c r="K42" s="561">
        <f t="shared" si="5"/>
        <v>0</v>
      </c>
      <c r="L42" s="562">
        <f t="shared" si="6"/>
        <v>0</v>
      </c>
      <c r="M42" s="562">
        <f t="shared" si="7"/>
        <v>0</v>
      </c>
      <c r="N42" s="562">
        <f t="shared" si="8"/>
        <v>0</v>
      </c>
      <c r="O42" s="563">
        <f t="shared" si="9"/>
        <v>0</v>
      </c>
    </row>
    <row r="43" spans="1:15" x14ac:dyDescent="0.25">
      <c r="A43" s="572">
        <v>11</v>
      </c>
      <c r="B43" s="559" t="s">
        <v>160</v>
      </c>
      <c r="C43" s="178" t="s">
        <v>56</v>
      </c>
      <c r="D43" s="560">
        <v>16</v>
      </c>
      <c r="E43" s="561"/>
      <c r="F43" s="449"/>
      <c r="G43" s="562"/>
      <c r="H43" s="562"/>
      <c r="I43" s="562"/>
      <c r="J43" s="563"/>
      <c r="K43" s="561">
        <f t="shared" si="5"/>
        <v>0</v>
      </c>
      <c r="L43" s="562">
        <f t="shared" si="6"/>
        <v>0</v>
      </c>
      <c r="M43" s="562">
        <f t="shared" si="7"/>
        <v>0</v>
      </c>
      <c r="N43" s="562">
        <f t="shared" si="8"/>
        <v>0</v>
      </c>
      <c r="O43" s="563">
        <f t="shared" si="9"/>
        <v>0</v>
      </c>
    </row>
    <row r="44" spans="1:15" ht="24" x14ac:dyDescent="0.25">
      <c r="A44" s="572">
        <v>12</v>
      </c>
      <c r="B44" s="528" t="s">
        <v>333</v>
      </c>
      <c r="C44" s="178" t="s">
        <v>124</v>
      </c>
      <c r="D44" s="560">
        <v>1</v>
      </c>
      <c r="E44" s="561"/>
      <c r="F44" s="449"/>
      <c r="G44" s="562"/>
      <c r="H44" s="562"/>
      <c r="I44" s="562"/>
      <c r="J44" s="563"/>
      <c r="K44" s="561">
        <f t="shared" si="5"/>
        <v>0</v>
      </c>
      <c r="L44" s="562">
        <f t="shared" si="6"/>
        <v>0</v>
      </c>
      <c r="M44" s="562">
        <f t="shared" si="7"/>
        <v>0</v>
      </c>
      <c r="N44" s="562">
        <f t="shared" si="8"/>
        <v>0</v>
      </c>
      <c r="O44" s="563">
        <f t="shared" si="9"/>
        <v>0</v>
      </c>
    </row>
    <row r="45" spans="1:15" x14ac:dyDescent="0.25">
      <c r="A45" s="572"/>
      <c r="B45" s="565" t="s">
        <v>334</v>
      </c>
      <c r="C45" s="178"/>
      <c r="D45" s="560"/>
      <c r="E45" s="448"/>
      <c r="F45" s="206"/>
      <c r="G45" s="206"/>
      <c r="H45" s="206"/>
      <c r="I45" s="522"/>
      <c r="J45" s="451"/>
      <c r="K45" s="448">
        <f>SUM(K33:K44)</f>
        <v>0</v>
      </c>
      <c r="L45" s="494">
        <f>SUM(L33:L44)</f>
        <v>0</v>
      </c>
      <c r="M45" s="494">
        <f>SUM(M33:M44)</f>
        <v>0</v>
      </c>
      <c r="N45" s="494">
        <f>SUM(N33:N44)</f>
        <v>0</v>
      </c>
      <c r="O45" s="495">
        <f>SUM(O33:O44)</f>
        <v>0</v>
      </c>
    </row>
    <row r="46" spans="1:15" x14ac:dyDescent="0.25">
      <c r="A46" s="572"/>
      <c r="B46" s="573"/>
      <c r="C46" s="575"/>
      <c r="D46" s="560"/>
      <c r="E46" s="448"/>
      <c r="F46" s="566"/>
      <c r="G46" s="206"/>
      <c r="H46" s="206"/>
      <c r="I46" s="206"/>
      <c r="J46" s="451"/>
      <c r="K46" s="448"/>
      <c r="L46" s="206"/>
      <c r="M46" s="206"/>
      <c r="N46" s="206"/>
      <c r="O46" s="451"/>
    </row>
    <row r="47" spans="1:15" x14ac:dyDescent="0.25">
      <c r="A47" s="576"/>
      <c r="B47" s="577" t="s">
        <v>161</v>
      </c>
      <c r="C47" s="575"/>
      <c r="D47" s="560"/>
      <c r="E47" s="578"/>
      <c r="F47" s="566"/>
      <c r="G47" s="534"/>
      <c r="H47" s="206"/>
      <c r="I47" s="206"/>
      <c r="J47" s="451"/>
      <c r="K47" s="448"/>
      <c r="L47" s="206"/>
      <c r="M47" s="206"/>
      <c r="N47" s="206"/>
      <c r="O47" s="451"/>
    </row>
    <row r="48" spans="1:15" x14ac:dyDescent="0.25">
      <c r="A48" s="579">
        <v>1</v>
      </c>
      <c r="B48" s="573" t="s">
        <v>162</v>
      </c>
      <c r="C48" s="575" t="s">
        <v>39</v>
      </c>
      <c r="D48" s="580">
        <v>1000</v>
      </c>
      <c r="E48" s="561"/>
      <c r="F48" s="449"/>
      <c r="G48" s="581"/>
      <c r="H48" s="562"/>
      <c r="I48" s="562"/>
      <c r="J48" s="563"/>
      <c r="K48" s="561">
        <f t="shared" ref="K48:K53" si="10">D48*E48</f>
        <v>0</v>
      </c>
      <c r="L48" s="562">
        <f t="shared" ref="L48:L53" si="11">D48*G48</f>
        <v>0</v>
      </c>
      <c r="M48" s="562">
        <f t="shared" ref="M48:M53" si="12">D48*H48</f>
        <v>0</v>
      </c>
      <c r="N48" s="562">
        <f t="shared" ref="N48:N53" si="13">D48*I48</f>
        <v>0</v>
      </c>
      <c r="O48" s="563">
        <f t="shared" ref="O48:O53" si="14">SUM(L48:N48)</f>
        <v>0</v>
      </c>
    </row>
    <row r="49" spans="1:15" x14ac:dyDescent="0.25">
      <c r="A49" s="572">
        <v>2</v>
      </c>
      <c r="B49" s="559" t="s">
        <v>163</v>
      </c>
      <c r="C49" s="575" t="s">
        <v>39</v>
      </c>
      <c r="D49" s="580">
        <v>77</v>
      </c>
      <c r="E49" s="561"/>
      <c r="F49" s="449"/>
      <c r="G49" s="581"/>
      <c r="H49" s="562"/>
      <c r="I49" s="562"/>
      <c r="J49" s="563"/>
      <c r="K49" s="561">
        <f t="shared" si="10"/>
        <v>0</v>
      </c>
      <c r="L49" s="562">
        <f t="shared" si="11"/>
        <v>0</v>
      </c>
      <c r="M49" s="562">
        <f t="shared" si="12"/>
        <v>0</v>
      </c>
      <c r="N49" s="562">
        <f t="shared" si="13"/>
        <v>0</v>
      </c>
      <c r="O49" s="563">
        <f t="shared" si="14"/>
        <v>0</v>
      </c>
    </row>
    <row r="50" spans="1:15" x14ac:dyDescent="0.25">
      <c r="A50" s="579">
        <v>3</v>
      </c>
      <c r="B50" s="559" t="s">
        <v>164</v>
      </c>
      <c r="C50" s="575" t="s">
        <v>39</v>
      </c>
      <c r="D50" s="580">
        <v>15</v>
      </c>
      <c r="E50" s="561"/>
      <c r="F50" s="449"/>
      <c r="G50" s="581"/>
      <c r="H50" s="562"/>
      <c r="I50" s="562"/>
      <c r="J50" s="563"/>
      <c r="K50" s="561">
        <f t="shared" si="10"/>
        <v>0</v>
      </c>
      <c r="L50" s="562">
        <f>D50*G50</f>
        <v>0</v>
      </c>
      <c r="M50" s="562">
        <f>D50*H50</f>
        <v>0</v>
      </c>
      <c r="N50" s="562">
        <f t="shared" si="13"/>
        <v>0</v>
      </c>
      <c r="O50" s="563">
        <f t="shared" si="14"/>
        <v>0</v>
      </c>
    </row>
    <row r="51" spans="1:15" x14ac:dyDescent="0.25">
      <c r="A51" s="579">
        <v>4</v>
      </c>
      <c r="B51" s="559" t="s">
        <v>452</v>
      </c>
      <c r="C51" s="575" t="s">
        <v>39</v>
      </c>
      <c r="D51" s="580">
        <v>10</v>
      </c>
      <c r="E51" s="561"/>
      <c r="F51" s="449"/>
      <c r="G51" s="581"/>
      <c r="H51" s="562"/>
      <c r="I51" s="562"/>
      <c r="J51" s="563"/>
      <c r="K51" s="561">
        <f>D51*E51</f>
        <v>0</v>
      </c>
      <c r="L51" s="562">
        <f>D51*G51</f>
        <v>0</v>
      </c>
      <c r="M51" s="562">
        <f>D51*H51</f>
        <v>0</v>
      </c>
      <c r="N51" s="562">
        <f>D51*I51</f>
        <v>0</v>
      </c>
      <c r="O51" s="563">
        <f>SUM(L51:N51)</f>
        <v>0</v>
      </c>
    </row>
    <row r="52" spans="1:15" ht="25.5" x14ac:dyDescent="0.25">
      <c r="A52" s="572">
        <v>5</v>
      </c>
      <c r="B52" s="559" t="s">
        <v>165</v>
      </c>
      <c r="C52" s="575" t="s">
        <v>56</v>
      </c>
      <c r="D52" s="580">
        <v>8</v>
      </c>
      <c r="E52" s="561"/>
      <c r="F52" s="449"/>
      <c r="G52" s="581"/>
      <c r="H52" s="562"/>
      <c r="I52" s="562"/>
      <c r="J52" s="563"/>
      <c r="K52" s="561">
        <f t="shared" si="10"/>
        <v>0</v>
      </c>
      <c r="L52" s="562">
        <f t="shared" si="11"/>
        <v>0</v>
      </c>
      <c r="M52" s="562">
        <f t="shared" si="12"/>
        <v>0</v>
      </c>
      <c r="N52" s="562">
        <f t="shared" si="13"/>
        <v>0</v>
      </c>
      <c r="O52" s="563">
        <f t="shared" si="14"/>
        <v>0</v>
      </c>
    </row>
    <row r="53" spans="1:15" x14ac:dyDescent="0.25">
      <c r="A53" s="579">
        <v>6</v>
      </c>
      <c r="B53" s="559" t="s">
        <v>166</v>
      </c>
      <c r="C53" s="575" t="s">
        <v>39</v>
      </c>
      <c r="D53" s="580">
        <v>94</v>
      </c>
      <c r="E53" s="561"/>
      <c r="F53" s="449"/>
      <c r="G53" s="581"/>
      <c r="H53" s="562"/>
      <c r="I53" s="562"/>
      <c r="J53" s="563"/>
      <c r="K53" s="561">
        <f t="shared" si="10"/>
        <v>0</v>
      </c>
      <c r="L53" s="562">
        <f t="shared" si="11"/>
        <v>0</v>
      </c>
      <c r="M53" s="562">
        <f t="shared" si="12"/>
        <v>0</v>
      </c>
      <c r="N53" s="562">
        <f t="shared" si="13"/>
        <v>0</v>
      </c>
      <c r="O53" s="563">
        <f t="shared" si="14"/>
        <v>0</v>
      </c>
    </row>
    <row r="54" spans="1:15" x14ac:dyDescent="0.25">
      <c r="A54" s="579">
        <v>7</v>
      </c>
      <c r="B54" s="559" t="s">
        <v>453</v>
      </c>
      <c r="C54" s="575" t="s">
        <v>39</v>
      </c>
      <c r="D54" s="580">
        <v>73</v>
      </c>
      <c r="E54" s="561"/>
      <c r="F54" s="449"/>
      <c r="G54" s="581"/>
      <c r="H54" s="562"/>
      <c r="I54" s="562"/>
      <c r="J54" s="563"/>
      <c r="K54" s="561">
        <f>D54*E54</f>
        <v>0</v>
      </c>
      <c r="L54" s="562">
        <f>D54*G54</f>
        <v>0</v>
      </c>
      <c r="M54" s="562">
        <f>D54*H54</f>
        <v>0</v>
      </c>
      <c r="N54" s="562">
        <f>D54*I54</f>
        <v>0</v>
      </c>
      <c r="O54" s="563">
        <f>SUM(L54:N54)</f>
        <v>0</v>
      </c>
    </row>
    <row r="55" spans="1:15" x14ac:dyDescent="0.25">
      <c r="A55" s="579">
        <v>8</v>
      </c>
      <c r="B55" s="559" t="s">
        <v>454</v>
      </c>
      <c r="C55" s="575" t="s">
        <v>39</v>
      </c>
      <c r="D55" s="580">
        <v>35</v>
      </c>
      <c r="E55" s="561"/>
      <c r="F55" s="449"/>
      <c r="G55" s="581"/>
      <c r="H55" s="562"/>
      <c r="I55" s="562"/>
      <c r="J55" s="563"/>
      <c r="K55" s="561">
        <f>D55*E55</f>
        <v>0</v>
      </c>
      <c r="L55" s="562">
        <f>D55*G55</f>
        <v>0</v>
      </c>
      <c r="M55" s="562">
        <f>D55*H55</f>
        <v>0</v>
      </c>
      <c r="N55" s="562">
        <f>D55*I55</f>
        <v>0</v>
      </c>
      <c r="O55" s="563">
        <f>SUM(L55:N55)</f>
        <v>0</v>
      </c>
    </row>
    <row r="56" spans="1:15" x14ac:dyDescent="0.25">
      <c r="A56" s="579">
        <v>9</v>
      </c>
      <c r="B56" s="559" t="s">
        <v>167</v>
      </c>
      <c r="C56" s="575" t="s">
        <v>124</v>
      </c>
      <c r="D56" s="580">
        <v>2</v>
      </c>
      <c r="E56" s="561"/>
      <c r="F56" s="449"/>
      <c r="G56" s="562"/>
      <c r="H56" s="562"/>
      <c r="I56" s="562"/>
      <c r="J56" s="563"/>
      <c r="K56" s="561">
        <f>D56*E56</f>
        <v>0</v>
      </c>
      <c r="L56" s="562">
        <f>D56*G56</f>
        <v>0</v>
      </c>
      <c r="M56" s="562">
        <f>D56*H56</f>
        <v>0</v>
      </c>
      <c r="N56" s="562">
        <f>D56*I56</f>
        <v>0</v>
      </c>
      <c r="O56" s="563">
        <f>SUM(L56:N56)</f>
        <v>0</v>
      </c>
    </row>
    <row r="57" spans="1:15" x14ac:dyDescent="0.25">
      <c r="A57" s="572">
        <v>10</v>
      </c>
      <c r="B57" s="559" t="s">
        <v>455</v>
      </c>
      <c r="C57" s="575" t="s">
        <v>39</v>
      </c>
      <c r="D57" s="580">
        <v>105</v>
      </c>
      <c r="E57" s="561"/>
      <c r="F57" s="449"/>
      <c r="G57" s="581"/>
      <c r="H57" s="562"/>
      <c r="I57" s="562"/>
      <c r="J57" s="563"/>
      <c r="K57" s="561">
        <f>D57*E57</f>
        <v>0</v>
      </c>
      <c r="L57" s="562">
        <f>D57*G57</f>
        <v>0</v>
      </c>
      <c r="M57" s="562">
        <f>D57*H57</f>
        <v>0</v>
      </c>
      <c r="N57" s="562">
        <f>D57*I57</f>
        <v>0</v>
      </c>
      <c r="O57" s="563">
        <f>SUM(L57:N57)</f>
        <v>0</v>
      </c>
    </row>
    <row r="58" spans="1:15" x14ac:dyDescent="0.25">
      <c r="A58" s="564"/>
      <c r="B58" s="565" t="s">
        <v>335</v>
      </c>
      <c r="C58" s="178"/>
      <c r="D58" s="560"/>
      <c r="E58" s="448"/>
      <c r="F58" s="206"/>
      <c r="G58" s="206"/>
      <c r="H58" s="206"/>
      <c r="I58" s="522"/>
      <c r="J58" s="451"/>
      <c r="K58" s="448">
        <f>SUM(K48:K57)</f>
        <v>0</v>
      </c>
      <c r="L58" s="494">
        <f>SUM(L48:L57)</f>
        <v>0</v>
      </c>
      <c r="M58" s="494">
        <f>SUM(M48:M57)</f>
        <v>0</v>
      </c>
      <c r="N58" s="494">
        <f>SUM(N48:N57)</f>
        <v>0</v>
      </c>
      <c r="O58" s="495">
        <f>SUM(O48:O57)</f>
        <v>0</v>
      </c>
    </row>
    <row r="59" spans="1:15" x14ac:dyDescent="0.25">
      <c r="A59" s="564"/>
      <c r="B59" s="559"/>
      <c r="C59" s="575"/>
      <c r="D59" s="560"/>
      <c r="E59" s="448"/>
      <c r="F59" s="566"/>
      <c r="G59" s="206"/>
      <c r="H59" s="206"/>
      <c r="I59" s="206"/>
      <c r="J59" s="451"/>
      <c r="K59" s="448"/>
      <c r="L59" s="206"/>
      <c r="M59" s="206"/>
      <c r="N59" s="206"/>
      <c r="O59" s="451"/>
    </row>
    <row r="60" spans="1:15" x14ac:dyDescent="0.25">
      <c r="A60" s="582"/>
      <c r="B60" s="577" t="s">
        <v>168</v>
      </c>
      <c r="C60" s="575"/>
      <c r="D60" s="560"/>
      <c r="E60" s="568"/>
      <c r="F60" s="566"/>
      <c r="G60" s="567"/>
      <c r="H60" s="567"/>
      <c r="I60" s="567"/>
      <c r="J60" s="569"/>
      <c r="K60" s="568"/>
      <c r="L60" s="567"/>
      <c r="M60" s="567"/>
      <c r="N60" s="567"/>
      <c r="O60" s="569"/>
    </row>
    <row r="61" spans="1:15" x14ac:dyDescent="0.25">
      <c r="A61" s="564">
        <v>1</v>
      </c>
      <c r="B61" s="559" t="s">
        <v>457</v>
      </c>
      <c r="C61" s="575" t="s">
        <v>56</v>
      </c>
      <c r="D61" s="580">
        <v>3</v>
      </c>
      <c r="E61" s="561"/>
      <c r="F61" s="449"/>
      <c r="G61" s="562"/>
      <c r="H61" s="562"/>
      <c r="I61" s="562"/>
      <c r="J61" s="563"/>
      <c r="K61" s="561">
        <f t="shared" ref="K61:K75" si="15">D61*E61</f>
        <v>0</v>
      </c>
      <c r="L61" s="562">
        <f t="shared" ref="L61:L75" si="16">D61*G61</f>
        <v>0</v>
      </c>
      <c r="M61" s="562">
        <f t="shared" ref="M61:M75" si="17">D61*H61</f>
        <v>0</v>
      </c>
      <c r="N61" s="562">
        <f t="shared" ref="N61:N75" si="18">D61*I61</f>
        <v>0</v>
      </c>
      <c r="O61" s="563">
        <f>SUM(L61:N61)</f>
        <v>0</v>
      </c>
    </row>
    <row r="62" spans="1:15" x14ac:dyDescent="0.25">
      <c r="A62" s="564">
        <v>2</v>
      </c>
      <c r="B62" s="559" t="s">
        <v>169</v>
      </c>
      <c r="C62" s="575" t="s">
        <v>56</v>
      </c>
      <c r="D62" s="580">
        <v>8</v>
      </c>
      <c r="E62" s="561"/>
      <c r="F62" s="449"/>
      <c r="G62" s="562"/>
      <c r="H62" s="562"/>
      <c r="I62" s="562"/>
      <c r="J62" s="563"/>
      <c r="K62" s="561">
        <f>D62*E62</f>
        <v>0</v>
      </c>
      <c r="L62" s="562">
        <f>D62*G62</f>
        <v>0</v>
      </c>
      <c r="M62" s="562">
        <f>D62*H62</f>
        <v>0</v>
      </c>
      <c r="N62" s="562">
        <f>D62*I62</f>
        <v>0</v>
      </c>
      <c r="O62" s="563">
        <f>SUM(L62:N62)</f>
        <v>0</v>
      </c>
    </row>
    <row r="63" spans="1:15" x14ac:dyDescent="0.25">
      <c r="A63" s="564">
        <v>3</v>
      </c>
      <c r="B63" s="559" t="s">
        <v>458</v>
      </c>
      <c r="C63" s="575" t="s">
        <v>39</v>
      </c>
      <c r="D63" s="580">
        <v>20</v>
      </c>
      <c r="E63" s="561"/>
      <c r="F63" s="449"/>
      <c r="G63" s="562"/>
      <c r="H63" s="562"/>
      <c r="I63" s="562"/>
      <c r="J63" s="563"/>
      <c r="K63" s="561">
        <f>D63*E63</f>
        <v>0</v>
      </c>
      <c r="L63" s="562">
        <f>D63*G63</f>
        <v>0</v>
      </c>
      <c r="M63" s="562">
        <f>D63*H63</f>
        <v>0</v>
      </c>
      <c r="N63" s="562">
        <f>D63*I63</f>
        <v>0</v>
      </c>
      <c r="O63" s="563">
        <f>SUM(L63:N63)</f>
        <v>0</v>
      </c>
    </row>
    <row r="64" spans="1:15" x14ac:dyDescent="0.25">
      <c r="A64" s="564">
        <v>4</v>
      </c>
      <c r="B64" s="559" t="s">
        <v>459</v>
      </c>
      <c r="C64" s="575" t="s">
        <v>39</v>
      </c>
      <c r="D64" s="580">
        <v>10</v>
      </c>
      <c r="E64" s="561"/>
      <c r="F64" s="449"/>
      <c r="G64" s="562"/>
      <c r="H64" s="562"/>
      <c r="I64" s="562"/>
      <c r="J64" s="563"/>
      <c r="K64" s="561">
        <f>D64*E64</f>
        <v>0</v>
      </c>
      <c r="L64" s="562">
        <f>D64*G64</f>
        <v>0</v>
      </c>
      <c r="M64" s="562">
        <f>D64*H64</f>
        <v>0</v>
      </c>
      <c r="N64" s="562">
        <f>D64*I64</f>
        <v>0</v>
      </c>
      <c r="O64" s="563">
        <f>SUM(L64:N64)</f>
        <v>0</v>
      </c>
    </row>
    <row r="65" spans="1:15" x14ac:dyDescent="0.25">
      <c r="A65" s="564">
        <v>5</v>
      </c>
      <c r="B65" s="559" t="s">
        <v>460</v>
      </c>
      <c r="C65" s="575" t="s">
        <v>56</v>
      </c>
      <c r="D65" s="580">
        <v>2</v>
      </c>
      <c r="E65" s="561"/>
      <c r="F65" s="449"/>
      <c r="G65" s="562"/>
      <c r="H65" s="562"/>
      <c r="I65" s="562"/>
      <c r="J65" s="563"/>
      <c r="K65" s="561">
        <f>D65*E65</f>
        <v>0</v>
      </c>
      <c r="L65" s="562">
        <f>D65*G65</f>
        <v>0</v>
      </c>
      <c r="M65" s="562">
        <f>D65*H65</f>
        <v>0</v>
      </c>
      <c r="N65" s="562">
        <f>D65*I65</f>
        <v>0</v>
      </c>
      <c r="O65" s="563">
        <f>SUM(L65:N65)</f>
        <v>0</v>
      </c>
    </row>
    <row r="66" spans="1:15" x14ac:dyDescent="0.25">
      <c r="A66" s="564">
        <v>6</v>
      </c>
      <c r="B66" s="559" t="s">
        <v>170</v>
      </c>
      <c r="C66" s="575" t="s">
        <v>39</v>
      </c>
      <c r="D66" s="580">
        <v>14</v>
      </c>
      <c r="E66" s="561"/>
      <c r="F66" s="449"/>
      <c r="G66" s="562"/>
      <c r="H66" s="562"/>
      <c r="I66" s="562"/>
      <c r="J66" s="563"/>
      <c r="K66" s="561">
        <f t="shared" si="15"/>
        <v>0</v>
      </c>
      <c r="L66" s="562">
        <f t="shared" si="16"/>
        <v>0</v>
      </c>
      <c r="M66" s="562">
        <f t="shared" si="17"/>
        <v>0</v>
      </c>
      <c r="N66" s="562">
        <f t="shared" si="18"/>
        <v>0</v>
      </c>
      <c r="O66" s="563">
        <f t="shared" ref="O66:O75" si="19">SUM(L66:N66)</f>
        <v>0</v>
      </c>
    </row>
    <row r="67" spans="1:15" x14ac:dyDescent="0.25">
      <c r="A67" s="564">
        <v>7</v>
      </c>
      <c r="B67" s="573" t="s">
        <v>249</v>
      </c>
      <c r="C67" s="575" t="s">
        <v>39</v>
      </c>
      <c r="D67" s="580">
        <v>40</v>
      </c>
      <c r="E67" s="561"/>
      <c r="F67" s="449"/>
      <c r="G67" s="562"/>
      <c r="H67" s="562"/>
      <c r="I67" s="562"/>
      <c r="J67" s="563"/>
      <c r="K67" s="561">
        <f t="shared" si="15"/>
        <v>0</v>
      </c>
      <c r="L67" s="562">
        <f t="shared" si="16"/>
        <v>0</v>
      </c>
      <c r="M67" s="562">
        <f t="shared" si="17"/>
        <v>0</v>
      </c>
      <c r="N67" s="562">
        <f t="shared" si="18"/>
        <v>0</v>
      </c>
      <c r="O67" s="563">
        <f t="shared" si="19"/>
        <v>0</v>
      </c>
    </row>
    <row r="68" spans="1:15" x14ac:dyDescent="0.25">
      <c r="A68" s="564">
        <v>8</v>
      </c>
      <c r="B68" s="583" t="s">
        <v>171</v>
      </c>
      <c r="C68" s="178" t="s">
        <v>39</v>
      </c>
      <c r="D68" s="580">
        <v>6</v>
      </c>
      <c r="E68" s="561"/>
      <c r="F68" s="449"/>
      <c r="G68" s="562"/>
      <c r="H68" s="562"/>
      <c r="I68" s="562"/>
      <c r="J68" s="563"/>
      <c r="K68" s="561">
        <f t="shared" si="15"/>
        <v>0</v>
      </c>
      <c r="L68" s="562">
        <f t="shared" si="16"/>
        <v>0</v>
      </c>
      <c r="M68" s="562">
        <f t="shared" si="17"/>
        <v>0</v>
      </c>
      <c r="N68" s="562">
        <f t="shared" si="18"/>
        <v>0</v>
      </c>
      <c r="O68" s="563">
        <f t="shared" si="19"/>
        <v>0</v>
      </c>
    </row>
    <row r="69" spans="1:15" ht="15.75" x14ac:dyDescent="0.25">
      <c r="A69" s="564">
        <v>9</v>
      </c>
      <c r="B69" s="584" t="s">
        <v>248</v>
      </c>
      <c r="C69" s="575" t="s">
        <v>56</v>
      </c>
      <c r="D69" s="580">
        <v>1</v>
      </c>
      <c r="E69" s="561"/>
      <c r="F69" s="449"/>
      <c r="G69" s="562"/>
      <c r="H69" s="562"/>
      <c r="I69" s="562"/>
      <c r="J69" s="563"/>
      <c r="K69" s="561">
        <f t="shared" si="15"/>
        <v>0</v>
      </c>
      <c r="L69" s="562">
        <f t="shared" si="16"/>
        <v>0</v>
      </c>
      <c r="M69" s="562">
        <f t="shared" si="17"/>
        <v>0</v>
      </c>
      <c r="N69" s="562">
        <f t="shared" si="18"/>
        <v>0</v>
      </c>
      <c r="O69" s="563">
        <f t="shared" si="19"/>
        <v>0</v>
      </c>
    </row>
    <row r="70" spans="1:15" ht="15.75" x14ac:dyDescent="0.25">
      <c r="A70" s="564">
        <v>10</v>
      </c>
      <c r="B70" s="584" t="s">
        <v>247</v>
      </c>
      <c r="C70" s="575" t="s">
        <v>56</v>
      </c>
      <c r="D70" s="580">
        <v>1</v>
      </c>
      <c r="E70" s="561"/>
      <c r="F70" s="449"/>
      <c r="G70" s="562"/>
      <c r="H70" s="562"/>
      <c r="I70" s="562"/>
      <c r="J70" s="563"/>
      <c r="K70" s="561">
        <f t="shared" si="15"/>
        <v>0</v>
      </c>
      <c r="L70" s="562">
        <f t="shared" si="16"/>
        <v>0</v>
      </c>
      <c r="M70" s="562">
        <f t="shared" si="17"/>
        <v>0</v>
      </c>
      <c r="N70" s="562">
        <f t="shared" si="18"/>
        <v>0</v>
      </c>
      <c r="O70" s="563">
        <f t="shared" si="19"/>
        <v>0</v>
      </c>
    </row>
    <row r="71" spans="1:15" ht="15.75" x14ac:dyDescent="0.25">
      <c r="A71" s="564">
        <v>11</v>
      </c>
      <c r="B71" s="584" t="s">
        <v>246</v>
      </c>
      <c r="C71" s="575" t="s">
        <v>56</v>
      </c>
      <c r="D71" s="580">
        <v>1</v>
      </c>
      <c r="E71" s="561"/>
      <c r="F71" s="449"/>
      <c r="G71" s="562"/>
      <c r="H71" s="562"/>
      <c r="I71" s="562"/>
      <c r="J71" s="563"/>
      <c r="K71" s="561">
        <f t="shared" si="15"/>
        <v>0</v>
      </c>
      <c r="L71" s="562">
        <f t="shared" si="16"/>
        <v>0</v>
      </c>
      <c r="M71" s="562">
        <f t="shared" si="17"/>
        <v>0</v>
      </c>
      <c r="N71" s="562">
        <f t="shared" si="18"/>
        <v>0</v>
      </c>
      <c r="O71" s="563">
        <f t="shared" si="19"/>
        <v>0</v>
      </c>
    </row>
    <row r="72" spans="1:15" x14ac:dyDescent="0.25">
      <c r="A72" s="564">
        <v>12</v>
      </c>
      <c r="B72" s="573" t="s">
        <v>172</v>
      </c>
      <c r="C72" s="575" t="s">
        <v>56</v>
      </c>
      <c r="D72" s="580">
        <v>8</v>
      </c>
      <c r="E72" s="561"/>
      <c r="F72" s="449"/>
      <c r="G72" s="562"/>
      <c r="H72" s="562"/>
      <c r="I72" s="562"/>
      <c r="J72" s="563"/>
      <c r="K72" s="561">
        <f t="shared" si="15"/>
        <v>0</v>
      </c>
      <c r="L72" s="562">
        <f t="shared" si="16"/>
        <v>0</v>
      </c>
      <c r="M72" s="562">
        <f t="shared" si="17"/>
        <v>0</v>
      </c>
      <c r="N72" s="562">
        <f t="shared" si="18"/>
        <v>0</v>
      </c>
      <c r="O72" s="563">
        <f t="shared" si="19"/>
        <v>0</v>
      </c>
    </row>
    <row r="73" spans="1:15" x14ac:dyDescent="0.25">
      <c r="A73" s="564">
        <v>13</v>
      </c>
      <c r="B73" s="573" t="s">
        <v>173</v>
      </c>
      <c r="C73" s="575" t="s">
        <v>56</v>
      </c>
      <c r="D73" s="580">
        <v>4</v>
      </c>
      <c r="E73" s="561"/>
      <c r="F73" s="449"/>
      <c r="G73" s="562"/>
      <c r="H73" s="562"/>
      <c r="I73" s="562"/>
      <c r="J73" s="563"/>
      <c r="K73" s="561">
        <f t="shared" si="15"/>
        <v>0</v>
      </c>
      <c r="L73" s="562">
        <f t="shared" si="16"/>
        <v>0</v>
      </c>
      <c r="M73" s="562">
        <f t="shared" si="17"/>
        <v>0</v>
      </c>
      <c r="N73" s="562">
        <f t="shared" si="18"/>
        <v>0</v>
      </c>
      <c r="O73" s="563">
        <f t="shared" si="19"/>
        <v>0</v>
      </c>
    </row>
    <row r="74" spans="1:15" x14ac:dyDescent="0.25">
      <c r="A74" s="564">
        <v>14</v>
      </c>
      <c r="B74" s="559" t="s">
        <v>174</v>
      </c>
      <c r="C74" s="575" t="s">
        <v>56</v>
      </c>
      <c r="D74" s="580">
        <v>3</v>
      </c>
      <c r="E74" s="561"/>
      <c r="F74" s="449"/>
      <c r="G74" s="562"/>
      <c r="H74" s="562"/>
      <c r="I74" s="562"/>
      <c r="J74" s="563"/>
      <c r="K74" s="561">
        <f t="shared" si="15"/>
        <v>0</v>
      </c>
      <c r="L74" s="562">
        <f t="shared" si="16"/>
        <v>0</v>
      </c>
      <c r="M74" s="562">
        <f t="shared" si="17"/>
        <v>0</v>
      </c>
      <c r="N74" s="562">
        <f t="shared" si="18"/>
        <v>0</v>
      </c>
      <c r="O74" s="563">
        <f t="shared" si="19"/>
        <v>0</v>
      </c>
    </row>
    <row r="75" spans="1:15" x14ac:dyDescent="0.25">
      <c r="A75" s="564">
        <v>15</v>
      </c>
      <c r="B75" s="559" t="s">
        <v>175</v>
      </c>
      <c r="C75" s="575" t="s">
        <v>56</v>
      </c>
      <c r="D75" s="585">
        <v>1</v>
      </c>
      <c r="E75" s="561"/>
      <c r="F75" s="449"/>
      <c r="G75" s="586"/>
      <c r="H75" s="586"/>
      <c r="I75" s="562"/>
      <c r="J75" s="587"/>
      <c r="K75" s="588">
        <f t="shared" si="15"/>
        <v>0</v>
      </c>
      <c r="L75" s="586">
        <f t="shared" si="16"/>
        <v>0</v>
      </c>
      <c r="M75" s="586">
        <f t="shared" si="17"/>
        <v>0</v>
      </c>
      <c r="N75" s="586">
        <f t="shared" si="18"/>
        <v>0</v>
      </c>
      <c r="O75" s="587">
        <f t="shared" si="19"/>
        <v>0</v>
      </c>
    </row>
    <row r="76" spans="1:15" ht="15.75" thickBot="1" x14ac:dyDescent="0.3">
      <c r="A76" s="589"/>
      <c r="B76" s="590" t="s">
        <v>336</v>
      </c>
      <c r="C76" s="591"/>
      <c r="D76" s="592"/>
      <c r="E76" s="470"/>
      <c r="F76" s="471"/>
      <c r="G76" s="471"/>
      <c r="H76" s="471"/>
      <c r="I76" s="593"/>
      <c r="J76" s="594"/>
      <c r="K76" s="470">
        <f>SUM(K61:K75)</f>
        <v>0</v>
      </c>
      <c r="L76" s="539">
        <f>SUM(L61:L75)</f>
        <v>0</v>
      </c>
      <c r="M76" s="539">
        <f>SUM(M61:M75)</f>
        <v>0</v>
      </c>
      <c r="N76" s="539">
        <f>SUM(N61:N75)</f>
        <v>0</v>
      </c>
      <c r="O76" s="540">
        <f>SUM(O61:O75)</f>
        <v>0</v>
      </c>
    </row>
    <row r="77" spans="1:15" ht="15.75" thickBot="1" x14ac:dyDescent="0.3">
      <c r="A77" s="673" t="s">
        <v>95</v>
      </c>
      <c r="B77" s="674"/>
      <c r="C77" s="674"/>
      <c r="D77" s="674"/>
      <c r="E77" s="674"/>
      <c r="F77" s="674"/>
      <c r="G77" s="674"/>
      <c r="H77" s="674"/>
      <c r="I77" s="674"/>
      <c r="J77" s="674"/>
      <c r="K77" s="674"/>
      <c r="L77" s="674"/>
      <c r="M77" s="674"/>
      <c r="N77" s="674"/>
      <c r="O77" s="675"/>
    </row>
    <row r="78" spans="1:15" x14ac:dyDescent="0.25">
      <c r="A78" s="478">
        <v>1</v>
      </c>
      <c r="B78" s="479" t="s">
        <v>456</v>
      </c>
      <c r="C78" s="480"/>
      <c r="D78" s="480"/>
      <c r="E78" s="480"/>
      <c r="F78" s="480"/>
      <c r="G78" s="480"/>
      <c r="H78" s="480"/>
      <c r="I78" s="480"/>
      <c r="J78" s="480"/>
      <c r="K78" s="541">
        <f>K30</f>
        <v>0</v>
      </c>
      <c r="L78" s="480">
        <f>L30</f>
        <v>0</v>
      </c>
      <c r="M78" s="480">
        <f>M30</f>
        <v>0</v>
      </c>
      <c r="N78" s="480">
        <f>N30</f>
        <v>0</v>
      </c>
      <c r="O78" s="480">
        <f>O30</f>
        <v>0</v>
      </c>
    </row>
    <row r="79" spans="1:15" x14ac:dyDescent="0.25">
      <c r="A79" s="488">
        <v>2</v>
      </c>
      <c r="B79" s="550" t="s">
        <v>176</v>
      </c>
      <c r="C79" s="490"/>
      <c r="D79" s="490"/>
      <c r="E79" s="490"/>
      <c r="F79" s="490"/>
      <c r="G79" s="490"/>
      <c r="H79" s="490"/>
      <c r="I79" s="490"/>
      <c r="J79" s="490"/>
      <c r="K79" s="543">
        <f>K45</f>
        <v>0</v>
      </c>
      <c r="L79" s="490">
        <f>L45</f>
        <v>0</v>
      </c>
      <c r="M79" s="490">
        <f>M45</f>
        <v>0</v>
      </c>
      <c r="N79" s="490">
        <f>N45</f>
        <v>0</v>
      </c>
      <c r="O79" s="490">
        <f>O45</f>
        <v>0</v>
      </c>
    </row>
    <row r="80" spans="1:15" x14ac:dyDescent="0.25">
      <c r="A80" s="488">
        <v>3</v>
      </c>
      <c r="B80" s="542" t="s">
        <v>177</v>
      </c>
      <c r="C80" s="490"/>
      <c r="D80" s="490"/>
      <c r="E80" s="490"/>
      <c r="F80" s="490"/>
      <c r="G80" s="490"/>
      <c r="H80" s="490"/>
      <c r="I80" s="490"/>
      <c r="J80" s="490"/>
      <c r="K80" s="543">
        <f>K58</f>
        <v>0</v>
      </c>
      <c r="L80" s="490">
        <f>L58</f>
        <v>0</v>
      </c>
      <c r="M80" s="490">
        <f>M58</f>
        <v>0</v>
      </c>
      <c r="N80" s="490">
        <f>N58</f>
        <v>0</v>
      </c>
      <c r="O80" s="490">
        <f>O58</f>
        <v>0</v>
      </c>
    </row>
    <row r="81" spans="1:21" x14ac:dyDescent="0.25">
      <c r="A81" s="488">
        <v>4</v>
      </c>
      <c r="B81" s="544" t="s">
        <v>178</v>
      </c>
      <c r="C81" s="490"/>
      <c r="D81" s="490"/>
      <c r="E81" s="490"/>
      <c r="F81" s="490"/>
      <c r="G81" s="490"/>
      <c r="H81" s="490"/>
      <c r="I81" s="490"/>
      <c r="J81" s="490"/>
      <c r="K81" s="543">
        <f>K76</f>
        <v>0</v>
      </c>
      <c r="L81" s="490">
        <f>L76</f>
        <v>0</v>
      </c>
      <c r="M81" s="490">
        <f>M76</f>
        <v>0</v>
      </c>
      <c r="N81" s="490">
        <f>N76</f>
        <v>0</v>
      </c>
      <c r="O81" s="490">
        <f>O76</f>
        <v>0</v>
      </c>
    </row>
    <row r="82" spans="1:21" x14ac:dyDescent="0.25">
      <c r="A82" s="698" t="s">
        <v>16</v>
      </c>
      <c r="B82" s="699"/>
      <c r="C82" s="699"/>
      <c r="D82" s="699"/>
      <c r="E82" s="699"/>
      <c r="F82" s="699"/>
      <c r="G82" s="699"/>
      <c r="H82" s="699"/>
      <c r="I82" s="699"/>
      <c r="J82" s="699"/>
      <c r="K82" s="700"/>
      <c r="L82" s="490">
        <f>SUM(L78:L81)</f>
        <v>0</v>
      </c>
      <c r="M82" s="490">
        <f>SUM(M78:M81)</f>
        <v>0</v>
      </c>
      <c r="N82" s="490">
        <f>SUM(N78:N81)</f>
        <v>0</v>
      </c>
      <c r="O82" s="490">
        <f>SUM(O78:O81)</f>
        <v>0</v>
      </c>
    </row>
    <row r="83" spans="1:21" x14ac:dyDescent="0.25">
      <c r="A83" s="488">
        <v>5</v>
      </c>
      <c r="B83" s="544" t="s">
        <v>253</v>
      </c>
      <c r="C83" s="490"/>
      <c r="D83" s="545"/>
      <c r="E83" s="490"/>
      <c r="F83" s="490"/>
      <c r="G83" s="490"/>
      <c r="H83" s="490"/>
      <c r="I83" s="490"/>
      <c r="J83" s="490"/>
      <c r="K83" s="543"/>
      <c r="L83" s="543"/>
      <c r="M83" s="490">
        <f>M82*D83</f>
        <v>0</v>
      </c>
      <c r="N83" s="490"/>
      <c r="O83" s="491">
        <f>SUM(L83:N83)</f>
        <v>0</v>
      </c>
    </row>
    <row r="84" spans="1:21" s="51" customFormat="1" ht="15.75" thickBot="1" x14ac:dyDescent="0.3">
      <c r="A84" s="696" t="s">
        <v>407</v>
      </c>
      <c r="B84" s="697"/>
      <c r="C84" s="697"/>
      <c r="D84" s="697"/>
      <c r="E84" s="697"/>
      <c r="F84" s="697"/>
      <c r="G84" s="697"/>
      <c r="H84" s="697"/>
      <c r="I84" s="697"/>
      <c r="J84" s="697"/>
      <c r="K84" s="547">
        <f>SUM(K78:K81)</f>
        <v>0</v>
      </c>
      <c r="L84" s="548">
        <f>SUM(L82:L83)</f>
        <v>0</v>
      </c>
      <c r="M84" s="548">
        <f>SUM(M82:M83)</f>
        <v>0</v>
      </c>
      <c r="N84" s="548">
        <f>SUM(N82:N83)</f>
        <v>0</v>
      </c>
      <c r="O84" s="548">
        <f>SUM(O82:O83)</f>
        <v>0</v>
      </c>
      <c r="R84" s="58"/>
      <c r="U84" s="58"/>
    </row>
    <row r="87" spans="1:21" x14ac:dyDescent="0.25">
      <c r="B87" s="331"/>
    </row>
    <row r="88" spans="1:21" x14ac:dyDescent="0.25">
      <c r="B88" s="331"/>
    </row>
    <row r="89" spans="1:21" x14ac:dyDescent="0.25">
      <c r="B89" s="549"/>
    </row>
    <row r="90" spans="1:21" x14ac:dyDescent="0.25">
      <c r="B90" s="331"/>
    </row>
  </sheetData>
  <sheetProtection selectLockedCells="1" selectUnlockedCells="1"/>
  <mergeCells count="19">
    <mergeCell ref="A84:J84"/>
    <mergeCell ref="A77:O77"/>
    <mergeCell ref="A82:K82"/>
    <mergeCell ref="A11:K11"/>
    <mergeCell ref="A15:A16"/>
    <mergeCell ref="B15:B16"/>
    <mergeCell ref="C15:C16"/>
    <mergeCell ref="D15:D16"/>
    <mergeCell ref="E15:J15"/>
    <mergeCell ref="K15:O15"/>
    <mergeCell ref="A13:O13"/>
    <mergeCell ref="A14:O14"/>
    <mergeCell ref="A1:O1"/>
    <mergeCell ref="L11:M11"/>
    <mergeCell ref="A2:H2"/>
    <mergeCell ref="A3:H3"/>
    <mergeCell ref="A4:H4"/>
    <mergeCell ref="A5:H5"/>
    <mergeCell ref="A6:H6"/>
  </mergeCells>
  <pageMargins left="0.70866141732283472" right="0.70866141732283472" top="0.55118110236220474" bottom="0" header="0.51181102362204722" footer="0.51181102362204722"/>
  <pageSetup paperSize="9" scale="80" firstPageNumber="0" orientation="landscape" horizontalDpi="300" verticalDpi="300"/>
  <headerFooter alignWithMargins="0">
    <oddHeader xml:space="preserve">&amp;R
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pa8">
    <tabColor rgb="FFFF0000"/>
  </sheetPr>
  <dimension ref="A1:U53"/>
  <sheetViews>
    <sheetView topLeftCell="A19" zoomScaleNormal="100" zoomScalePageLayoutView="70" workbookViewId="0">
      <selection activeCell="B50" sqref="B50:B59"/>
    </sheetView>
  </sheetViews>
  <sheetFormatPr defaultColWidth="8.85546875" defaultRowHeight="15" x14ac:dyDescent="0.25"/>
  <cols>
    <col min="1" max="1" width="5" style="501" customWidth="1"/>
    <col min="2" max="2" width="45.7109375" style="501" customWidth="1"/>
    <col min="3" max="3" width="4.42578125" style="501" customWidth="1"/>
    <col min="4" max="4" width="5.140625" style="501" customWidth="1"/>
    <col min="5" max="5" width="5.42578125" style="501" bestFit="1" customWidth="1"/>
    <col min="6" max="6" width="5.85546875" style="501" bestFit="1" customWidth="1"/>
    <col min="7" max="8" width="6.42578125" style="501" bestFit="1" customWidth="1"/>
    <col min="9" max="9" width="5.42578125" style="501" bestFit="1" customWidth="1"/>
    <col min="10" max="10" width="6.42578125" style="501" bestFit="1" customWidth="1"/>
    <col min="11" max="11" width="9" style="501" customWidth="1"/>
    <col min="12" max="12" width="9.5703125" style="501" bestFit="1" customWidth="1"/>
    <col min="13" max="13" width="9" style="501" customWidth="1"/>
    <col min="14" max="14" width="8.28515625" style="501" customWidth="1"/>
    <col min="15" max="15" width="10.7109375" style="501" customWidth="1"/>
    <col min="16" max="20" width="8.85546875" style="501"/>
    <col min="21" max="21" width="12.5703125" style="501" customWidth="1"/>
    <col min="22" max="16384" width="8.85546875" style="501"/>
  </cols>
  <sheetData>
    <row r="1" spans="1:18" x14ac:dyDescent="0.25">
      <c r="A1" s="692"/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</row>
    <row r="2" spans="1:18" s="46" customFormat="1" ht="15" customHeight="1" x14ac:dyDescent="0.2">
      <c r="A2" s="694" t="s">
        <v>355</v>
      </c>
      <c r="B2" s="695"/>
      <c r="C2" s="695"/>
      <c r="D2" s="695"/>
      <c r="E2" s="695"/>
      <c r="F2" s="695"/>
      <c r="G2" s="695"/>
      <c r="H2" s="695"/>
      <c r="I2" s="502"/>
      <c r="J2" s="502"/>
      <c r="K2" s="502"/>
      <c r="L2" s="502"/>
      <c r="M2" s="502"/>
      <c r="N2" s="502"/>
      <c r="O2" s="502"/>
    </row>
    <row r="3" spans="1:18" s="46" customFormat="1" ht="15" customHeight="1" x14ac:dyDescent="0.2">
      <c r="A3" s="694" t="s">
        <v>356</v>
      </c>
      <c r="B3" s="695"/>
      <c r="C3" s="695"/>
      <c r="D3" s="695"/>
      <c r="E3" s="695"/>
      <c r="F3" s="695"/>
      <c r="G3" s="695"/>
      <c r="H3" s="695"/>
      <c r="I3" s="502"/>
      <c r="J3" s="502"/>
      <c r="K3" s="502"/>
      <c r="L3" s="502"/>
      <c r="M3" s="502"/>
      <c r="N3" s="502"/>
      <c r="O3" s="502"/>
    </row>
    <row r="4" spans="1:18" s="46" customFormat="1" ht="15" customHeight="1" x14ac:dyDescent="0.2">
      <c r="A4" s="694" t="s">
        <v>357</v>
      </c>
      <c r="B4" s="695"/>
      <c r="C4" s="695"/>
      <c r="D4" s="695"/>
      <c r="E4" s="695"/>
      <c r="F4" s="695"/>
      <c r="G4" s="695"/>
      <c r="H4" s="695"/>
      <c r="I4" s="502"/>
      <c r="J4" s="502"/>
      <c r="K4" s="502"/>
      <c r="L4" s="502"/>
      <c r="M4" s="502"/>
      <c r="N4" s="502"/>
      <c r="O4" s="502"/>
    </row>
    <row r="5" spans="1:18" s="46" customFormat="1" ht="15" customHeight="1" x14ac:dyDescent="0.2">
      <c r="A5" s="694" t="s">
        <v>356</v>
      </c>
      <c r="B5" s="695"/>
      <c r="C5" s="695"/>
      <c r="D5" s="695"/>
      <c r="E5" s="695"/>
      <c r="F5" s="695"/>
      <c r="G5" s="695"/>
      <c r="H5" s="695"/>
      <c r="I5" s="502"/>
      <c r="J5" s="502"/>
      <c r="K5" s="502"/>
      <c r="L5" s="502"/>
      <c r="M5" s="502"/>
      <c r="N5" s="502"/>
      <c r="O5" s="502"/>
    </row>
    <row r="6" spans="1:18" s="46" customFormat="1" ht="15" customHeight="1" x14ac:dyDescent="0.2">
      <c r="A6" s="694" t="s">
        <v>358</v>
      </c>
      <c r="B6" s="694"/>
      <c r="C6" s="694"/>
      <c r="D6" s="694"/>
      <c r="E6" s="694"/>
      <c r="F6" s="694"/>
      <c r="G6" s="694"/>
      <c r="H6" s="694"/>
      <c r="I6" s="503"/>
      <c r="J6" s="503"/>
      <c r="K6" s="503"/>
      <c r="L6" s="503"/>
      <c r="M6" s="503"/>
      <c r="N6" s="503"/>
      <c r="O6" s="503"/>
    </row>
    <row r="7" spans="1:18" s="46" customFormat="1" x14ac:dyDescent="0.25">
      <c r="A7" s="504" t="s">
        <v>359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</row>
    <row r="8" spans="1:18" x14ac:dyDescent="0.25">
      <c r="A8" s="504"/>
      <c r="B8" s="504"/>
      <c r="C8" s="504"/>
      <c r="D8" s="504"/>
      <c r="E8" s="504"/>
      <c r="F8" s="504"/>
      <c r="G8" s="504"/>
      <c r="H8" s="504"/>
      <c r="I8" s="505"/>
      <c r="J8" s="505"/>
      <c r="K8" s="505"/>
      <c r="L8" s="505"/>
      <c r="M8" s="505"/>
      <c r="N8" s="505"/>
      <c r="O8" s="505"/>
    </row>
    <row r="9" spans="1:18" x14ac:dyDescent="0.25">
      <c r="A9" s="701" t="s">
        <v>422</v>
      </c>
      <c r="B9" s="701"/>
      <c r="C9" s="701"/>
      <c r="D9" s="701"/>
      <c r="E9" s="701"/>
      <c r="F9" s="701"/>
      <c r="G9" s="701"/>
      <c r="H9" s="701"/>
      <c r="I9" s="701"/>
      <c r="J9" s="701"/>
      <c r="K9" s="701"/>
      <c r="L9" s="693" t="s">
        <v>281</v>
      </c>
      <c r="M9" s="693"/>
      <c r="N9" s="506">
        <f>O48</f>
        <v>0</v>
      </c>
      <c r="O9" s="507" t="s">
        <v>282</v>
      </c>
      <c r="P9" s="97"/>
      <c r="Q9" s="97"/>
      <c r="R9" s="97"/>
    </row>
    <row r="10" spans="1:18" x14ac:dyDescent="0.25">
      <c r="A10" s="508"/>
      <c r="B10" s="508"/>
      <c r="C10" s="508"/>
      <c r="D10" s="508"/>
      <c r="E10" s="508"/>
      <c r="F10" s="508"/>
      <c r="G10" s="508"/>
      <c r="H10" s="508"/>
      <c r="I10" s="508"/>
      <c r="J10" s="508"/>
      <c r="K10" s="508"/>
      <c r="L10" s="509"/>
      <c r="M10" s="509"/>
      <c r="N10" s="506"/>
      <c r="O10" s="507"/>
      <c r="P10" s="97"/>
      <c r="Q10" s="97"/>
      <c r="R10" s="97"/>
    </row>
    <row r="11" spans="1:18" x14ac:dyDescent="0.25">
      <c r="A11" s="692" t="s">
        <v>365</v>
      </c>
      <c r="B11" s="692"/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692"/>
      <c r="N11" s="692"/>
      <c r="O11" s="692"/>
    </row>
    <row r="12" spans="1:18" ht="15.75" thickBot="1" x14ac:dyDescent="0.3">
      <c r="A12" s="705" t="s">
        <v>475</v>
      </c>
      <c r="B12" s="705"/>
      <c r="C12" s="705"/>
      <c r="D12" s="705"/>
      <c r="E12" s="705"/>
      <c r="F12" s="705"/>
      <c r="G12" s="705"/>
      <c r="H12" s="705"/>
      <c r="I12" s="705"/>
      <c r="J12" s="705"/>
      <c r="K12" s="705"/>
      <c r="L12" s="705"/>
      <c r="M12" s="705"/>
      <c r="N12" s="705"/>
      <c r="O12" s="705"/>
      <c r="P12" s="97"/>
      <c r="Q12" s="97"/>
      <c r="R12" s="97"/>
    </row>
    <row r="13" spans="1:18" x14ac:dyDescent="0.25">
      <c r="A13" s="681" t="s">
        <v>111</v>
      </c>
      <c r="B13" s="683" t="s">
        <v>20</v>
      </c>
      <c r="C13" s="685" t="s">
        <v>21</v>
      </c>
      <c r="D13" s="687" t="s">
        <v>22</v>
      </c>
      <c r="E13" s="702" t="s">
        <v>23</v>
      </c>
      <c r="F13" s="703"/>
      <c r="G13" s="703"/>
      <c r="H13" s="703"/>
      <c r="I13" s="703"/>
      <c r="J13" s="704"/>
      <c r="K13" s="702" t="s">
        <v>112</v>
      </c>
      <c r="L13" s="703"/>
      <c r="M13" s="703"/>
      <c r="N13" s="703"/>
      <c r="O13" s="704"/>
    </row>
    <row r="14" spans="1:18" ht="83.25" thickBot="1" x14ac:dyDescent="0.3">
      <c r="A14" s="682"/>
      <c r="B14" s="684"/>
      <c r="C14" s="686"/>
      <c r="D14" s="688"/>
      <c r="E14" s="417" t="s">
        <v>25</v>
      </c>
      <c r="F14" s="418" t="s">
        <v>26</v>
      </c>
      <c r="G14" s="418" t="s">
        <v>5</v>
      </c>
      <c r="H14" s="418" t="s">
        <v>6</v>
      </c>
      <c r="I14" s="418" t="s">
        <v>7</v>
      </c>
      <c r="J14" s="419" t="s">
        <v>28</v>
      </c>
      <c r="K14" s="420" t="s">
        <v>29</v>
      </c>
      <c r="L14" s="418" t="s">
        <v>5</v>
      </c>
      <c r="M14" s="418" t="s">
        <v>6</v>
      </c>
      <c r="N14" s="418" t="s">
        <v>7</v>
      </c>
      <c r="O14" s="419" t="s">
        <v>30</v>
      </c>
    </row>
    <row r="15" spans="1:18" ht="24" x14ac:dyDescent="0.25">
      <c r="A15" s="421"/>
      <c r="B15" s="510" t="s">
        <v>461</v>
      </c>
      <c r="C15" s="511"/>
      <c r="D15" s="512"/>
      <c r="E15" s="513"/>
      <c r="F15" s="514"/>
      <c r="G15" s="514"/>
      <c r="H15" s="514"/>
      <c r="I15" s="514"/>
      <c r="J15" s="515"/>
      <c r="K15" s="516"/>
      <c r="L15" s="514"/>
      <c r="M15" s="514"/>
      <c r="N15" s="514"/>
      <c r="O15" s="515"/>
    </row>
    <row r="16" spans="1:18" ht="25.5" x14ac:dyDescent="0.25">
      <c r="A16" s="517">
        <v>1</v>
      </c>
      <c r="B16" s="518" t="s">
        <v>462</v>
      </c>
      <c r="C16" s="176" t="s">
        <v>56</v>
      </c>
      <c r="D16" s="455">
        <v>2</v>
      </c>
      <c r="E16" s="519"/>
      <c r="F16" s="449"/>
      <c r="G16" s="371"/>
      <c r="H16" s="371"/>
      <c r="I16" s="371"/>
      <c r="J16" s="372"/>
      <c r="K16" s="385">
        <f>D16*E16</f>
        <v>0</v>
      </c>
      <c r="L16" s="371">
        <f>D16*G16</f>
        <v>0</v>
      </c>
      <c r="M16" s="371">
        <f>D16*H16</f>
        <v>0</v>
      </c>
      <c r="N16" s="371">
        <f>D16*I16</f>
        <v>0</v>
      </c>
      <c r="O16" s="372">
        <f>SUM(L16:N16)</f>
        <v>0</v>
      </c>
    </row>
    <row r="17" spans="1:15" ht="25.5" x14ac:dyDescent="0.25">
      <c r="A17" s="517">
        <v>2</v>
      </c>
      <c r="B17" s="518" t="s">
        <v>147</v>
      </c>
      <c r="C17" s="176" t="s">
        <v>56</v>
      </c>
      <c r="D17" s="455">
        <v>2</v>
      </c>
      <c r="E17" s="519"/>
      <c r="F17" s="449"/>
      <c r="G17" s="371"/>
      <c r="H17" s="371"/>
      <c r="I17" s="371"/>
      <c r="J17" s="372"/>
      <c r="K17" s="385">
        <f>D17*E17</f>
        <v>0</v>
      </c>
      <c r="L17" s="371">
        <f>D17*G17</f>
        <v>0</v>
      </c>
      <c r="M17" s="371">
        <f>D17*H17</f>
        <v>0</v>
      </c>
      <c r="N17" s="371">
        <f>D17*I17</f>
        <v>0</v>
      </c>
      <c r="O17" s="372">
        <f>SUM(L17:N17)</f>
        <v>0</v>
      </c>
    </row>
    <row r="18" spans="1:15" ht="25.5" x14ac:dyDescent="0.25">
      <c r="A18" s="517">
        <v>3</v>
      </c>
      <c r="B18" s="518" t="s">
        <v>463</v>
      </c>
      <c r="C18" s="176" t="s">
        <v>56</v>
      </c>
      <c r="D18" s="455">
        <v>52</v>
      </c>
      <c r="E18" s="519"/>
      <c r="F18" s="449"/>
      <c r="G18" s="371"/>
      <c r="H18" s="371"/>
      <c r="I18" s="371"/>
      <c r="J18" s="372"/>
      <c r="K18" s="385">
        <f>D18*E18</f>
        <v>0</v>
      </c>
      <c r="L18" s="371">
        <f>D18*G18</f>
        <v>0</v>
      </c>
      <c r="M18" s="371">
        <f>D18*H18</f>
        <v>0</v>
      </c>
      <c r="N18" s="371">
        <f>D18*I18</f>
        <v>0</v>
      </c>
      <c r="O18" s="372">
        <f>SUM(L18:N18)</f>
        <v>0</v>
      </c>
    </row>
    <row r="19" spans="1:15" x14ac:dyDescent="0.25">
      <c r="A19" s="517"/>
      <c r="B19" s="520" t="s">
        <v>332</v>
      </c>
      <c r="C19" s="176"/>
      <c r="D19" s="455"/>
      <c r="E19" s="521"/>
      <c r="F19" s="206"/>
      <c r="G19" s="206"/>
      <c r="H19" s="206"/>
      <c r="I19" s="522"/>
      <c r="J19" s="451"/>
      <c r="K19" s="448">
        <f>SUM(K16:K18)</f>
        <v>0</v>
      </c>
      <c r="L19" s="494">
        <f>SUM(L16:L18)</f>
        <v>0</v>
      </c>
      <c r="M19" s="494">
        <f>SUM(M16:M18)</f>
        <v>0</v>
      </c>
      <c r="N19" s="494">
        <f>SUM(N16:N18)</f>
        <v>0</v>
      </c>
      <c r="O19" s="495">
        <f>SUM(O16:O18)</f>
        <v>0</v>
      </c>
    </row>
    <row r="20" spans="1:15" x14ac:dyDescent="0.25">
      <c r="A20" s="517"/>
      <c r="B20" s="518"/>
      <c r="C20" s="176"/>
      <c r="D20" s="455"/>
      <c r="E20" s="523"/>
      <c r="F20" s="449"/>
      <c r="G20" s="522"/>
      <c r="H20" s="522"/>
      <c r="I20" s="522"/>
      <c r="J20" s="524"/>
      <c r="K20" s="525"/>
      <c r="L20" s="522"/>
      <c r="M20" s="522"/>
      <c r="N20" s="522"/>
      <c r="O20" s="524"/>
    </row>
    <row r="21" spans="1:15" x14ac:dyDescent="0.25">
      <c r="A21" s="453"/>
      <c r="B21" s="454" t="s">
        <v>179</v>
      </c>
      <c r="C21" s="176"/>
      <c r="D21" s="455"/>
      <c r="E21" s="521"/>
      <c r="F21" s="449"/>
      <c r="G21" s="206"/>
      <c r="H21" s="456"/>
      <c r="I21" s="206"/>
      <c r="J21" s="451"/>
      <c r="K21" s="448"/>
      <c r="L21" s="206"/>
      <c r="M21" s="206"/>
      <c r="N21" s="206"/>
      <c r="O21" s="451"/>
    </row>
    <row r="22" spans="1:15" x14ac:dyDescent="0.25">
      <c r="A22" s="517">
        <v>1</v>
      </c>
      <c r="B22" s="518" t="s">
        <v>464</v>
      </c>
      <c r="C22" s="176" t="s">
        <v>39</v>
      </c>
      <c r="D22" s="455">
        <v>47</v>
      </c>
      <c r="E22" s="519"/>
      <c r="F22" s="449"/>
      <c r="G22" s="526"/>
      <c r="H22" s="371"/>
      <c r="I22" s="371"/>
      <c r="J22" s="372"/>
      <c r="K22" s="385">
        <f t="shared" ref="K22:K30" si="0">D22*E22</f>
        <v>0</v>
      </c>
      <c r="L22" s="371">
        <f t="shared" ref="L22:L30" si="1">D22*G22</f>
        <v>0</v>
      </c>
      <c r="M22" s="371">
        <f t="shared" ref="M22:M30" si="2">D22*H22</f>
        <v>0</v>
      </c>
      <c r="N22" s="371">
        <f t="shared" ref="N22:N30" si="3">D22*I22</f>
        <v>0</v>
      </c>
      <c r="O22" s="372">
        <f t="shared" ref="O22:O30" si="4">SUM(L22:N22)</f>
        <v>0</v>
      </c>
    </row>
    <row r="23" spans="1:15" x14ac:dyDescent="0.25">
      <c r="A23" s="517">
        <v>2</v>
      </c>
      <c r="B23" s="518" t="s">
        <v>180</v>
      </c>
      <c r="C23" s="176" t="s">
        <v>39</v>
      </c>
      <c r="D23" s="455">
        <v>1316</v>
      </c>
      <c r="E23" s="519"/>
      <c r="F23" s="449"/>
      <c r="G23" s="526"/>
      <c r="H23" s="371"/>
      <c r="I23" s="371"/>
      <c r="J23" s="372"/>
      <c r="K23" s="385">
        <f>D23*E23</f>
        <v>0</v>
      </c>
      <c r="L23" s="371">
        <f>D23*G23</f>
        <v>0</v>
      </c>
      <c r="M23" s="371">
        <f>D23*H23</f>
        <v>0</v>
      </c>
      <c r="N23" s="371">
        <f>D23*I23</f>
        <v>0</v>
      </c>
      <c r="O23" s="372">
        <f>SUM(L23:N23)</f>
        <v>0</v>
      </c>
    </row>
    <row r="24" spans="1:15" x14ac:dyDescent="0.25">
      <c r="A24" s="527">
        <v>3</v>
      </c>
      <c r="B24" s="528" t="s">
        <v>465</v>
      </c>
      <c r="C24" s="529" t="s">
        <v>39</v>
      </c>
      <c r="D24" s="530">
        <v>211</v>
      </c>
      <c r="E24" s="519"/>
      <c r="F24" s="449"/>
      <c r="G24" s="526"/>
      <c r="H24" s="371"/>
      <c r="I24" s="371"/>
      <c r="J24" s="372"/>
      <c r="K24" s="385">
        <f t="shared" si="0"/>
        <v>0</v>
      </c>
      <c r="L24" s="371">
        <f t="shared" si="1"/>
        <v>0</v>
      </c>
      <c r="M24" s="371">
        <f t="shared" si="2"/>
        <v>0</v>
      </c>
      <c r="N24" s="371">
        <f t="shared" si="3"/>
        <v>0</v>
      </c>
      <c r="O24" s="372">
        <f t="shared" si="4"/>
        <v>0</v>
      </c>
    </row>
    <row r="25" spans="1:15" ht="24" x14ac:dyDescent="0.25">
      <c r="A25" s="517">
        <v>4</v>
      </c>
      <c r="B25" s="528" t="s">
        <v>466</v>
      </c>
      <c r="C25" s="529" t="s">
        <v>39</v>
      </c>
      <c r="D25" s="530">
        <v>54</v>
      </c>
      <c r="E25" s="519"/>
      <c r="F25" s="449"/>
      <c r="G25" s="526"/>
      <c r="H25" s="371"/>
      <c r="I25" s="371"/>
      <c r="J25" s="372"/>
      <c r="K25" s="385">
        <f t="shared" si="0"/>
        <v>0</v>
      </c>
      <c r="L25" s="371">
        <f t="shared" si="1"/>
        <v>0</v>
      </c>
      <c r="M25" s="371">
        <f t="shared" si="2"/>
        <v>0</v>
      </c>
      <c r="N25" s="371">
        <f t="shared" si="3"/>
        <v>0</v>
      </c>
      <c r="O25" s="372">
        <f t="shared" si="4"/>
        <v>0</v>
      </c>
    </row>
    <row r="26" spans="1:15" x14ac:dyDescent="0.25">
      <c r="A26" s="517">
        <v>5</v>
      </c>
      <c r="B26" s="528" t="s">
        <v>467</v>
      </c>
      <c r="C26" s="529" t="s">
        <v>39</v>
      </c>
      <c r="D26" s="530">
        <v>104</v>
      </c>
      <c r="E26" s="519"/>
      <c r="F26" s="449"/>
      <c r="G26" s="526"/>
      <c r="H26" s="371"/>
      <c r="I26" s="371"/>
      <c r="J26" s="372"/>
      <c r="K26" s="385">
        <f>D26*E26</f>
        <v>0</v>
      </c>
      <c r="L26" s="371">
        <f>D26*G26</f>
        <v>0</v>
      </c>
      <c r="M26" s="371">
        <f>D26*H26</f>
        <v>0</v>
      </c>
      <c r="N26" s="371">
        <f>D26*I26</f>
        <v>0</v>
      </c>
      <c r="O26" s="372">
        <f>SUM(L26:N26)</f>
        <v>0</v>
      </c>
    </row>
    <row r="27" spans="1:15" ht="24" x14ac:dyDescent="0.25">
      <c r="A27" s="527">
        <v>6</v>
      </c>
      <c r="B27" s="528" t="s">
        <v>337</v>
      </c>
      <c r="C27" s="529" t="s">
        <v>39</v>
      </c>
      <c r="D27" s="530">
        <v>55</v>
      </c>
      <c r="E27" s="519"/>
      <c r="F27" s="449"/>
      <c r="G27" s="526"/>
      <c r="H27" s="371"/>
      <c r="I27" s="371"/>
      <c r="J27" s="372"/>
      <c r="K27" s="385">
        <f t="shared" si="0"/>
        <v>0</v>
      </c>
      <c r="L27" s="371">
        <f t="shared" si="1"/>
        <v>0</v>
      </c>
      <c r="M27" s="371">
        <f t="shared" si="2"/>
        <v>0</v>
      </c>
      <c r="N27" s="371">
        <f t="shared" si="3"/>
        <v>0</v>
      </c>
      <c r="O27" s="372">
        <f t="shared" si="4"/>
        <v>0</v>
      </c>
    </row>
    <row r="28" spans="1:15" x14ac:dyDescent="0.25">
      <c r="A28" s="517">
        <v>7</v>
      </c>
      <c r="B28" s="528" t="s">
        <v>338</v>
      </c>
      <c r="C28" s="529" t="s">
        <v>39</v>
      </c>
      <c r="D28" s="530">
        <v>73</v>
      </c>
      <c r="E28" s="519"/>
      <c r="F28" s="449"/>
      <c r="G28" s="526"/>
      <c r="H28" s="371"/>
      <c r="I28" s="371"/>
      <c r="J28" s="372"/>
      <c r="K28" s="385">
        <f t="shared" si="0"/>
        <v>0</v>
      </c>
      <c r="L28" s="371">
        <f t="shared" si="1"/>
        <v>0</v>
      </c>
      <c r="M28" s="371">
        <f t="shared" si="2"/>
        <v>0</v>
      </c>
      <c r="N28" s="371">
        <f t="shared" si="3"/>
        <v>0</v>
      </c>
      <c r="O28" s="372">
        <f t="shared" si="4"/>
        <v>0</v>
      </c>
    </row>
    <row r="29" spans="1:15" x14ac:dyDescent="0.25">
      <c r="A29" s="517">
        <v>8</v>
      </c>
      <c r="B29" s="528" t="s">
        <v>469</v>
      </c>
      <c r="C29" s="529" t="s">
        <v>56</v>
      </c>
      <c r="D29" s="530">
        <v>1</v>
      </c>
      <c r="E29" s="519"/>
      <c r="F29" s="449"/>
      <c r="G29" s="526"/>
      <c r="H29" s="371"/>
      <c r="I29" s="371"/>
      <c r="J29" s="372"/>
      <c r="K29" s="385">
        <f>D29*E29</f>
        <v>0</v>
      </c>
      <c r="L29" s="371">
        <f>D29*G29</f>
        <v>0</v>
      </c>
      <c r="M29" s="371">
        <f>D29*H29</f>
        <v>0</v>
      </c>
      <c r="N29" s="371">
        <f>D29*I29</f>
        <v>0</v>
      </c>
      <c r="O29" s="372">
        <f>SUM(L29:N29)</f>
        <v>0</v>
      </c>
    </row>
    <row r="30" spans="1:15" x14ac:dyDescent="0.25">
      <c r="A30" s="527">
        <v>9</v>
      </c>
      <c r="B30" s="528" t="s">
        <v>468</v>
      </c>
      <c r="C30" s="529" t="s">
        <v>129</v>
      </c>
      <c r="D30" s="530">
        <v>3</v>
      </c>
      <c r="E30" s="519"/>
      <c r="F30" s="449"/>
      <c r="G30" s="526"/>
      <c r="H30" s="371"/>
      <c r="I30" s="371"/>
      <c r="J30" s="372"/>
      <c r="K30" s="385">
        <f t="shared" si="0"/>
        <v>0</v>
      </c>
      <c r="L30" s="371">
        <f t="shared" si="1"/>
        <v>0</v>
      </c>
      <c r="M30" s="371">
        <f t="shared" si="2"/>
        <v>0</v>
      </c>
      <c r="N30" s="371">
        <f t="shared" si="3"/>
        <v>0</v>
      </c>
      <c r="O30" s="372">
        <f t="shared" si="4"/>
        <v>0</v>
      </c>
    </row>
    <row r="31" spans="1:15" x14ac:dyDescent="0.25">
      <c r="A31" s="517"/>
      <c r="B31" s="520" t="s">
        <v>334</v>
      </c>
      <c r="C31" s="176"/>
      <c r="D31" s="455"/>
      <c r="E31" s="521"/>
      <c r="F31" s="206"/>
      <c r="G31" s="206"/>
      <c r="H31" s="206"/>
      <c r="I31" s="522"/>
      <c r="J31" s="451"/>
      <c r="K31" s="448">
        <f>SUM(K22:K30)</f>
        <v>0</v>
      </c>
      <c r="L31" s="494">
        <f>SUM(L22:L30)</f>
        <v>0</v>
      </c>
      <c r="M31" s="494">
        <f>SUM(M22:M30)</f>
        <v>0</v>
      </c>
      <c r="N31" s="494">
        <f>SUM(N22:N30)</f>
        <v>0</v>
      </c>
      <c r="O31" s="495">
        <f>SUM(O22:O30)</f>
        <v>0</v>
      </c>
    </row>
    <row r="32" spans="1:15" x14ac:dyDescent="0.25">
      <c r="A32" s="517"/>
      <c r="B32" s="531"/>
      <c r="C32" s="176"/>
      <c r="D32" s="455"/>
      <c r="E32" s="521"/>
      <c r="F32" s="449"/>
      <c r="G32" s="206"/>
      <c r="H32" s="206"/>
      <c r="I32" s="206"/>
      <c r="J32" s="451"/>
      <c r="K32" s="448"/>
      <c r="L32" s="206"/>
      <c r="M32" s="206"/>
      <c r="N32" s="206"/>
      <c r="O32" s="451"/>
    </row>
    <row r="33" spans="1:21" x14ac:dyDescent="0.25">
      <c r="A33" s="532"/>
      <c r="B33" s="445" t="s">
        <v>181</v>
      </c>
      <c r="C33" s="176"/>
      <c r="D33" s="455"/>
      <c r="E33" s="533"/>
      <c r="F33" s="449"/>
      <c r="G33" s="534"/>
      <c r="H33" s="206"/>
      <c r="I33" s="206"/>
      <c r="J33" s="451"/>
      <c r="K33" s="448"/>
      <c r="L33" s="206"/>
      <c r="M33" s="206"/>
      <c r="N33" s="206"/>
      <c r="O33" s="451"/>
    </row>
    <row r="34" spans="1:21" ht="25.5" x14ac:dyDescent="0.25">
      <c r="A34" s="517">
        <v>1</v>
      </c>
      <c r="B34" s="518" t="s">
        <v>182</v>
      </c>
      <c r="C34" s="176" t="s">
        <v>56</v>
      </c>
      <c r="D34" s="455">
        <v>3</v>
      </c>
      <c r="E34" s="519"/>
      <c r="F34" s="449"/>
      <c r="G34" s="526"/>
      <c r="H34" s="371"/>
      <c r="I34" s="371"/>
      <c r="J34" s="372"/>
      <c r="K34" s="385">
        <f t="shared" ref="K34:K40" si="5">D34*E34</f>
        <v>0</v>
      </c>
      <c r="L34" s="371">
        <f t="shared" ref="L34:L40" si="6">D34*G34</f>
        <v>0</v>
      </c>
      <c r="M34" s="371">
        <f t="shared" ref="M34:M40" si="7">D34*H34</f>
        <v>0</v>
      </c>
      <c r="N34" s="371">
        <f t="shared" ref="N34:N40" si="8">D34*I34</f>
        <v>0</v>
      </c>
      <c r="O34" s="372">
        <f t="shared" ref="O34:O40" si="9">SUM(L34:N34)</f>
        <v>0</v>
      </c>
    </row>
    <row r="35" spans="1:21" ht="18.75" customHeight="1" x14ac:dyDescent="0.25">
      <c r="A35" s="517">
        <v>2</v>
      </c>
      <c r="B35" s="518" t="s">
        <v>183</v>
      </c>
      <c r="C35" s="176" t="s">
        <v>56</v>
      </c>
      <c r="D35" s="455">
        <v>13</v>
      </c>
      <c r="E35" s="519"/>
      <c r="F35" s="449"/>
      <c r="G35" s="526"/>
      <c r="H35" s="371"/>
      <c r="I35" s="371"/>
      <c r="J35" s="372"/>
      <c r="K35" s="385">
        <f t="shared" si="5"/>
        <v>0</v>
      </c>
      <c r="L35" s="371">
        <f t="shared" si="6"/>
        <v>0</v>
      </c>
      <c r="M35" s="371">
        <f t="shared" si="7"/>
        <v>0</v>
      </c>
      <c r="N35" s="371">
        <f t="shared" si="8"/>
        <v>0</v>
      </c>
      <c r="O35" s="372">
        <f t="shared" si="9"/>
        <v>0</v>
      </c>
    </row>
    <row r="36" spans="1:21" ht="19.5" customHeight="1" x14ac:dyDescent="0.25">
      <c r="A36" s="517">
        <v>3</v>
      </c>
      <c r="B36" s="518" t="s">
        <v>250</v>
      </c>
      <c r="C36" s="176" t="s">
        <v>56</v>
      </c>
      <c r="D36" s="455">
        <v>9</v>
      </c>
      <c r="E36" s="519"/>
      <c r="F36" s="449"/>
      <c r="G36" s="526"/>
      <c r="H36" s="371"/>
      <c r="I36" s="371"/>
      <c r="J36" s="372"/>
      <c r="K36" s="385">
        <f t="shared" si="5"/>
        <v>0</v>
      </c>
      <c r="L36" s="371">
        <f t="shared" si="6"/>
        <v>0</v>
      </c>
      <c r="M36" s="371">
        <f t="shared" si="7"/>
        <v>0</v>
      </c>
      <c r="N36" s="371">
        <f t="shared" si="8"/>
        <v>0</v>
      </c>
      <c r="O36" s="372">
        <f t="shared" si="9"/>
        <v>0</v>
      </c>
    </row>
    <row r="37" spans="1:21" x14ac:dyDescent="0.25">
      <c r="A37" s="517">
        <v>4</v>
      </c>
      <c r="B37" s="518" t="s">
        <v>470</v>
      </c>
      <c r="C37" s="176" t="s">
        <v>39</v>
      </c>
      <c r="D37" s="455">
        <v>52</v>
      </c>
      <c r="E37" s="519"/>
      <c r="F37" s="449"/>
      <c r="G37" s="526"/>
      <c r="H37" s="371"/>
      <c r="I37" s="371"/>
      <c r="J37" s="372"/>
      <c r="K37" s="385">
        <f t="shared" si="5"/>
        <v>0</v>
      </c>
      <c r="L37" s="371">
        <f t="shared" si="6"/>
        <v>0</v>
      </c>
      <c r="M37" s="371">
        <f t="shared" si="7"/>
        <v>0</v>
      </c>
      <c r="N37" s="371">
        <f t="shared" si="8"/>
        <v>0</v>
      </c>
      <c r="O37" s="372">
        <f t="shared" si="9"/>
        <v>0</v>
      </c>
    </row>
    <row r="38" spans="1:21" x14ac:dyDescent="0.25">
      <c r="A38" s="517">
        <v>5</v>
      </c>
      <c r="B38" s="518" t="s">
        <v>471</v>
      </c>
      <c r="C38" s="176" t="s">
        <v>39</v>
      </c>
      <c r="D38" s="455">
        <v>568</v>
      </c>
      <c r="E38" s="519"/>
      <c r="F38" s="449"/>
      <c r="G38" s="526"/>
      <c r="H38" s="371"/>
      <c r="I38" s="371"/>
      <c r="J38" s="372"/>
      <c r="K38" s="385">
        <f t="shared" si="5"/>
        <v>0</v>
      </c>
      <c r="L38" s="371">
        <f t="shared" si="6"/>
        <v>0</v>
      </c>
      <c r="M38" s="371">
        <f t="shared" si="7"/>
        <v>0</v>
      </c>
      <c r="N38" s="371">
        <f t="shared" si="8"/>
        <v>0</v>
      </c>
      <c r="O38" s="372">
        <f t="shared" si="9"/>
        <v>0</v>
      </c>
    </row>
    <row r="39" spans="1:21" x14ac:dyDescent="0.25">
      <c r="A39" s="517">
        <v>6</v>
      </c>
      <c r="B39" s="518" t="s">
        <v>472</v>
      </c>
      <c r="C39" s="176" t="s">
        <v>39</v>
      </c>
      <c r="D39" s="455">
        <v>16</v>
      </c>
      <c r="E39" s="519"/>
      <c r="F39" s="449"/>
      <c r="G39" s="526"/>
      <c r="H39" s="371"/>
      <c r="I39" s="371"/>
      <c r="J39" s="372"/>
      <c r="K39" s="385">
        <f t="shared" si="5"/>
        <v>0</v>
      </c>
      <c r="L39" s="371">
        <f t="shared" si="6"/>
        <v>0</v>
      </c>
      <c r="M39" s="371">
        <f t="shared" si="7"/>
        <v>0</v>
      </c>
      <c r="N39" s="371">
        <f t="shared" si="8"/>
        <v>0</v>
      </c>
      <c r="O39" s="372">
        <f t="shared" si="9"/>
        <v>0</v>
      </c>
    </row>
    <row r="40" spans="1:21" ht="17.25" customHeight="1" x14ac:dyDescent="0.25">
      <c r="A40" s="517">
        <v>7</v>
      </c>
      <c r="B40" s="518" t="s">
        <v>473</v>
      </c>
      <c r="C40" s="176" t="s">
        <v>56</v>
      </c>
      <c r="D40" s="455">
        <v>1</v>
      </c>
      <c r="E40" s="519"/>
      <c r="F40" s="449"/>
      <c r="G40" s="526"/>
      <c r="H40" s="371"/>
      <c r="I40" s="371"/>
      <c r="J40" s="372"/>
      <c r="K40" s="385">
        <f t="shared" si="5"/>
        <v>0</v>
      </c>
      <c r="L40" s="371">
        <f t="shared" si="6"/>
        <v>0</v>
      </c>
      <c r="M40" s="371">
        <f t="shared" si="7"/>
        <v>0</v>
      </c>
      <c r="N40" s="371">
        <f t="shared" si="8"/>
        <v>0</v>
      </c>
      <c r="O40" s="372">
        <f t="shared" si="9"/>
        <v>0</v>
      </c>
    </row>
    <row r="41" spans="1:21" ht="15.75" thickBot="1" x14ac:dyDescent="0.3">
      <c r="A41" s="535"/>
      <c r="B41" s="536" t="s">
        <v>335</v>
      </c>
      <c r="C41" s="537"/>
      <c r="D41" s="538"/>
      <c r="E41" s="519"/>
      <c r="F41" s="449"/>
      <c r="G41" s="206"/>
      <c r="H41" s="206"/>
      <c r="I41" s="522"/>
      <c r="J41" s="451"/>
      <c r="K41" s="470">
        <f>SUM(K34:K40)</f>
        <v>0</v>
      </c>
      <c r="L41" s="539">
        <f>SUM(L34:L40)</f>
        <v>0</v>
      </c>
      <c r="M41" s="539">
        <f>SUM(M34:M40)</f>
        <v>0</v>
      </c>
      <c r="N41" s="539">
        <f>SUM(N34:N40)</f>
        <v>0</v>
      </c>
      <c r="O41" s="540">
        <f>SUM(O34:O40)</f>
        <v>0</v>
      </c>
    </row>
    <row r="42" spans="1:21" ht="15.75" thickBot="1" x14ac:dyDescent="0.3">
      <c r="A42" s="673" t="s">
        <v>95</v>
      </c>
      <c r="B42" s="674"/>
      <c r="C42" s="674"/>
      <c r="D42" s="674"/>
      <c r="E42" s="674"/>
      <c r="F42" s="674"/>
      <c r="G42" s="674"/>
      <c r="H42" s="674"/>
      <c r="I42" s="674"/>
      <c r="J42" s="674"/>
      <c r="K42" s="674"/>
      <c r="L42" s="674"/>
      <c r="M42" s="674"/>
      <c r="N42" s="674"/>
      <c r="O42" s="675"/>
    </row>
    <row r="43" spans="1:21" ht="25.5" x14ac:dyDescent="0.25">
      <c r="A43" s="478">
        <v>1</v>
      </c>
      <c r="B43" s="479" t="s">
        <v>184</v>
      </c>
      <c r="C43" s="480"/>
      <c r="D43" s="480"/>
      <c r="E43" s="480"/>
      <c r="F43" s="480"/>
      <c r="G43" s="480"/>
      <c r="H43" s="480"/>
      <c r="I43" s="480"/>
      <c r="J43" s="480"/>
      <c r="K43" s="541"/>
      <c r="L43" s="541">
        <f>L19</f>
        <v>0</v>
      </c>
      <c r="M43" s="541">
        <f>M19</f>
        <v>0</v>
      </c>
      <c r="N43" s="541">
        <f>N19</f>
        <v>0</v>
      </c>
      <c r="O43" s="541">
        <f>O19</f>
        <v>0</v>
      </c>
    </row>
    <row r="44" spans="1:21" x14ac:dyDescent="0.25">
      <c r="A44" s="488" t="s">
        <v>53</v>
      </c>
      <c r="B44" s="542" t="s">
        <v>177</v>
      </c>
      <c r="C44" s="490"/>
      <c r="D44" s="490"/>
      <c r="E44" s="490"/>
      <c r="F44" s="490"/>
      <c r="G44" s="490"/>
      <c r="H44" s="490"/>
      <c r="I44" s="490"/>
      <c r="J44" s="490"/>
      <c r="K44" s="543"/>
      <c r="L44" s="543">
        <f>L31</f>
        <v>0</v>
      </c>
      <c r="M44" s="543">
        <f>M31</f>
        <v>0</v>
      </c>
      <c r="N44" s="543">
        <f>N31</f>
        <v>0</v>
      </c>
      <c r="O44" s="543">
        <f>O31</f>
        <v>0</v>
      </c>
    </row>
    <row r="45" spans="1:21" x14ac:dyDescent="0.25">
      <c r="A45" s="488" t="s">
        <v>185</v>
      </c>
      <c r="B45" s="544" t="s">
        <v>178</v>
      </c>
      <c r="C45" s="490"/>
      <c r="D45" s="490"/>
      <c r="E45" s="490"/>
      <c r="F45" s="490"/>
      <c r="G45" s="490"/>
      <c r="H45" s="490"/>
      <c r="I45" s="490"/>
      <c r="J45" s="490"/>
      <c r="K45" s="543"/>
      <c r="L45" s="543">
        <f>L41</f>
        <v>0</v>
      </c>
      <c r="M45" s="543">
        <f>M41</f>
        <v>0</v>
      </c>
      <c r="N45" s="543">
        <f>N41</f>
        <v>0</v>
      </c>
      <c r="O45" s="543">
        <f>O41</f>
        <v>0</v>
      </c>
    </row>
    <row r="46" spans="1:21" x14ac:dyDescent="0.25">
      <c r="A46" s="488"/>
      <c r="B46" s="706" t="s">
        <v>16</v>
      </c>
      <c r="C46" s="699"/>
      <c r="D46" s="699"/>
      <c r="E46" s="699"/>
      <c r="F46" s="699"/>
      <c r="G46" s="699"/>
      <c r="H46" s="699"/>
      <c r="I46" s="699"/>
      <c r="J46" s="699"/>
      <c r="K46" s="700"/>
      <c r="L46" s="490">
        <f>SUM(L43:L45)</f>
        <v>0</v>
      </c>
      <c r="M46" s="490">
        <f>SUM(M43:M45)</f>
        <v>0</v>
      </c>
      <c r="N46" s="490">
        <f>SUM(N43:N45)</f>
        <v>0</v>
      </c>
      <c r="O46" s="491">
        <f>SUM(O43:O45)</f>
        <v>0</v>
      </c>
    </row>
    <row r="47" spans="1:21" x14ac:dyDescent="0.25">
      <c r="A47" s="488" t="s">
        <v>203</v>
      </c>
      <c r="B47" s="544" t="s">
        <v>253</v>
      </c>
      <c r="C47" s="490"/>
      <c r="D47" s="545"/>
      <c r="E47" s="490"/>
      <c r="F47" s="490"/>
      <c r="G47" s="490"/>
      <c r="H47" s="490"/>
      <c r="I47" s="490"/>
      <c r="J47" s="490"/>
      <c r="K47" s="543"/>
      <c r="L47" s="543"/>
      <c r="M47" s="543">
        <f>M46*D47</f>
        <v>0</v>
      </c>
      <c r="N47" s="543"/>
      <c r="O47" s="546">
        <f>SUM(L47:N47)</f>
        <v>0</v>
      </c>
    </row>
    <row r="48" spans="1:21" s="51" customFormat="1" ht="15.75" thickBot="1" x14ac:dyDescent="0.3">
      <c r="A48" s="696" t="s">
        <v>407</v>
      </c>
      <c r="B48" s="697"/>
      <c r="C48" s="697"/>
      <c r="D48" s="697"/>
      <c r="E48" s="697"/>
      <c r="F48" s="697"/>
      <c r="G48" s="697"/>
      <c r="H48" s="697"/>
      <c r="I48" s="697"/>
      <c r="J48" s="697"/>
      <c r="K48" s="547">
        <f>SUM(K19,K31,K41,)</f>
        <v>0</v>
      </c>
      <c r="L48" s="548">
        <f>SUM(L46:L47)</f>
        <v>0</v>
      </c>
      <c r="M48" s="548">
        <f>SUM(M46:M47)</f>
        <v>0</v>
      </c>
      <c r="N48" s="548">
        <f>SUM(N46:N47)</f>
        <v>0</v>
      </c>
      <c r="O48" s="548">
        <f>SUM(O46:O47)</f>
        <v>0</v>
      </c>
      <c r="R48" s="58"/>
      <c r="U48" s="58">
        <f>SUM(L48:N48)</f>
        <v>0</v>
      </c>
    </row>
    <row r="50" spans="2:2" x14ac:dyDescent="0.25">
      <c r="B50" s="331"/>
    </row>
    <row r="51" spans="2:2" x14ac:dyDescent="0.25">
      <c r="B51" s="331"/>
    </row>
    <row r="52" spans="2:2" x14ac:dyDescent="0.25">
      <c r="B52" s="549"/>
    </row>
    <row r="53" spans="2:2" x14ac:dyDescent="0.25">
      <c r="B53" s="331"/>
    </row>
  </sheetData>
  <sheetProtection selectLockedCells="1" selectUnlockedCells="1"/>
  <mergeCells count="19">
    <mergeCell ref="A12:O12"/>
    <mergeCell ref="A1:O1"/>
    <mergeCell ref="A2:H2"/>
    <mergeCell ref="A3:H3"/>
    <mergeCell ref="A11:O11"/>
    <mergeCell ref="A9:K9"/>
    <mergeCell ref="L9:M9"/>
    <mergeCell ref="A4:H4"/>
    <mergeCell ref="A5:H5"/>
    <mergeCell ref="A6:H6"/>
    <mergeCell ref="A48:J48"/>
    <mergeCell ref="B46:K46"/>
    <mergeCell ref="K13:O13"/>
    <mergeCell ref="A42:O42"/>
    <mergeCell ref="A13:A14"/>
    <mergeCell ref="B13:B14"/>
    <mergeCell ref="C13:C14"/>
    <mergeCell ref="D13:D14"/>
    <mergeCell ref="E13:J13"/>
  </mergeCells>
  <pageMargins left="0.74803149606299213" right="0.74803149606299213" top="0.98425196850393704" bottom="0.98425196850393704" header="0.51181102362204722" footer="0.51181102362204722"/>
  <pageSetup paperSize="9" scale="80" firstPageNumber="0" orientation="landscape" horizontalDpi="300" verticalDpi="300"/>
  <headerFooter alignWithMargins="0">
    <oddHeader xml:space="preserve">&amp;R
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apa9">
    <tabColor rgb="FF00B0F0"/>
  </sheetPr>
  <dimension ref="A1:T40"/>
  <sheetViews>
    <sheetView topLeftCell="A7" zoomScaleNormal="100" zoomScalePageLayoutView="93" workbookViewId="0">
      <selection activeCell="B41" sqref="B35:B41"/>
    </sheetView>
  </sheetViews>
  <sheetFormatPr defaultColWidth="8.85546875" defaultRowHeight="12.75" x14ac:dyDescent="0.2"/>
  <cols>
    <col min="1" max="1" width="4.7109375" style="60" customWidth="1"/>
    <col min="2" max="2" width="53" style="60" customWidth="1"/>
    <col min="3" max="3" width="7.42578125" style="60" customWidth="1"/>
    <col min="4" max="4" width="4.42578125" style="60" bestFit="1" customWidth="1"/>
    <col min="5" max="6" width="6.140625" style="60" bestFit="1" customWidth="1"/>
    <col min="7" max="8" width="7.28515625" style="60" bestFit="1" customWidth="1"/>
    <col min="9" max="9" width="6.140625" style="60" bestFit="1" customWidth="1"/>
    <col min="10" max="10" width="7.28515625" style="60" bestFit="1" customWidth="1"/>
    <col min="11" max="11" width="8.28515625" style="60" customWidth="1"/>
    <col min="12" max="13" width="8.42578125" style="60" bestFit="1" customWidth="1"/>
    <col min="14" max="14" width="8.5703125" style="60" bestFit="1" customWidth="1"/>
    <col min="15" max="15" width="9" style="60" customWidth="1"/>
    <col min="16" max="16384" width="8.85546875" style="60"/>
  </cols>
  <sheetData>
    <row r="1" spans="1:15" s="3" customFormat="1" ht="15" customHeight="1" x14ac:dyDescent="0.2">
      <c r="A1" s="600" t="s">
        <v>416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</row>
    <row r="2" spans="1:15" s="3" customFormat="1" ht="15" customHeight="1" x14ac:dyDescent="0.2">
      <c r="A2" s="600" t="s">
        <v>417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</row>
    <row r="3" spans="1:15" s="3" customFormat="1" ht="15" customHeight="1" x14ac:dyDescent="0.2">
      <c r="A3" s="600" t="s">
        <v>418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</row>
    <row r="4" spans="1:15" s="3" customFormat="1" ht="15" customHeight="1" x14ac:dyDescent="0.25">
      <c r="A4" s="244" t="s">
        <v>419</v>
      </c>
      <c r="B4" s="244"/>
      <c r="C4" s="244"/>
      <c r="D4" s="244"/>
      <c r="E4" s="244"/>
      <c r="F4" s="244"/>
      <c r="G4" s="244"/>
      <c r="H4" s="244"/>
      <c r="I4" s="355"/>
      <c r="J4" s="355"/>
      <c r="K4" s="355"/>
      <c r="L4" s="355"/>
      <c r="M4" s="355"/>
      <c r="N4" s="355"/>
      <c r="O4" s="355"/>
    </row>
    <row r="5" spans="1:15" s="61" customFormat="1" ht="15" x14ac:dyDescent="0.25">
      <c r="A5" s="352"/>
      <c r="B5" s="352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</row>
    <row r="6" spans="1:15" ht="15" x14ac:dyDescent="0.25">
      <c r="A6" s="614" t="s">
        <v>364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3" t="s">
        <v>281</v>
      </c>
      <c r="M6" s="613"/>
      <c r="N6" s="242">
        <f>O33</f>
        <v>0</v>
      </c>
      <c r="O6" s="243" t="s">
        <v>282</v>
      </c>
    </row>
    <row r="7" spans="1:15" ht="15" x14ac:dyDescent="0.25">
      <c r="A7" s="34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0"/>
      <c r="M7" s="340"/>
      <c r="N7" s="242"/>
      <c r="O7" s="243"/>
    </row>
    <row r="8" spans="1:15" ht="15" x14ac:dyDescent="0.25">
      <c r="A8" s="721" t="s">
        <v>297</v>
      </c>
      <c r="B8" s="721"/>
      <c r="C8" s="721"/>
      <c r="D8" s="721"/>
      <c r="E8" s="721"/>
      <c r="F8" s="721"/>
      <c r="G8" s="721"/>
      <c r="H8" s="721"/>
      <c r="I8" s="721"/>
      <c r="J8" s="721"/>
      <c r="K8" s="721"/>
      <c r="L8" s="721"/>
      <c r="M8" s="721"/>
      <c r="N8" s="721"/>
      <c r="O8" s="721"/>
    </row>
    <row r="9" spans="1:15" s="39" customFormat="1" ht="15.75" thickBot="1" x14ac:dyDescent="0.3">
      <c r="A9" s="719" t="s">
        <v>348</v>
      </c>
      <c r="B9" s="719"/>
      <c r="C9" s="719"/>
      <c r="D9" s="719"/>
      <c r="E9" s="719"/>
      <c r="F9" s="719"/>
      <c r="G9" s="719"/>
      <c r="H9" s="719"/>
      <c r="I9" s="719"/>
      <c r="J9" s="719"/>
      <c r="K9" s="719"/>
      <c r="L9" s="719"/>
      <c r="M9" s="719"/>
      <c r="N9" s="719"/>
      <c r="O9" s="719"/>
    </row>
    <row r="10" spans="1:15" s="39" customFormat="1" ht="15.75" thickBot="1" x14ac:dyDescent="0.3">
      <c r="A10" s="711" t="s">
        <v>19</v>
      </c>
      <c r="B10" s="712" t="s">
        <v>20</v>
      </c>
      <c r="C10" s="713" t="s">
        <v>21</v>
      </c>
      <c r="D10" s="717" t="s">
        <v>22</v>
      </c>
      <c r="E10" s="718" t="s">
        <v>23</v>
      </c>
      <c r="F10" s="718"/>
      <c r="G10" s="718"/>
      <c r="H10" s="718"/>
      <c r="I10" s="718"/>
      <c r="J10" s="718"/>
      <c r="K10" s="720" t="s">
        <v>24</v>
      </c>
      <c r="L10" s="720"/>
      <c r="M10" s="720"/>
      <c r="N10" s="720"/>
      <c r="O10" s="62"/>
    </row>
    <row r="11" spans="1:15" s="39" customFormat="1" ht="83.25" thickBot="1" x14ac:dyDescent="0.3">
      <c r="A11" s="711"/>
      <c r="B11" s="712"/>
      <c r="C11" s="713"/>
      <c r="D11" s="717"/>
      <c r="E11" s="64" t="s">
        <v>25</v>
      </c>
      <c r="F11" s="65" t="s">
        <v>26</v>
      </c>
      <c r="G11" s="65" t="s">
        <v>200</v>
      </c>
      <c r="H11" s="66" t="s">
        <v>6</v>
      </c>
      <c r="I11" s="65" t="s">
        <v>7</v>
      </c>
      <c r="J11" s="67" t="s">
        <v>28</v>
      </c>
      <c r="K11" s="68" t="s">
        <v>29</v>
      </c>
      <c r="L11" s="69" t="s">
        <v>5</v>
      </c>
      <c r="M11" s="69" t="s">
        <v>6</v>
      </c>
      <c r="N11" s="69" t="s">
        <v>7</v>
      </c>
      <c r="O11" s="70" t="s">
        <v>30</v>
      </c>
    </row>
    <row r="12" spans="1:15" s="39" customFormat="1" ht="42.75" x14ac:dyDescent="0.25">
      <c r="A12" s="143">
        <v>1</v>
      </c>
      <c r="B12" s="144" t="s">
        <v>349</v>
      </c>
      <c r="C12" s="71" t="s">
        <v>56</v>
      </c>
      <c r="D12" s="145">
        <v>4</v>
      </c>
      <c r="E12" s="146"/>
      <c r="F12" s="147"/>
      <c r="G12" s="147"/>
      <c r="H12" s="147"/>
      <c r="I12" s="147"/>
      <c r="J12" s="55"/>
      <c r="K12" s="56">
        <f t="shared" ref="K12:K29" si="0">D12*E12</f>
        <v>0</v>
      </c>
      <c r="L12" s="54">
        <f t="shared" ref="L12:L29" si="1">D12*G12</f>
        <v>0</v>
      </c>
      <c r="M12" s="54">
        <f t="shared" ref="M12:M26" si="2">D12*H12</f>
        <v>0</v>
      </c>
      <c r="N12" s="54">
        <f t="shared" ref="N12:N29" si="3">D12*I12</f>
        <v>0</v>
      </c>
      <c r="O12" s="55">
        <f t="shared" ref="O12:O27" si="4">N12+M12+L12</f>
        <v>0</v>
      </c>
    </row>
    <row r="13" spans="1:15" s="39" customFormat="1" ht="15" x14ac:dyDescent="0.25">
      <c r="A13" s="143">
        <v>2</v>
      </c>
      <c r="B13" s="144" t="s">
        <v>186</v>
      </c>
      <c r="C13" s="71" t="s">
        <v>39</v>
      </c>
      <c r="D13" s="145">
        <v>145</v>
      </c>
      <c r="E13" s="146"/>
      <c r="F13" s="147"/>
      <c r="G13" s="147"/>
      <c r="H13" s="147"/>
      <c r="I13" s="147"/>
      <c r="J13" s="55"/>
      <c r="K13" s="56">
        <f t="shared" si="0"/>
        <v>0</v>
      </c>
      <c r="L13" s="54">
        <f t="shared" si="1"/>
        <v>0</v>
      </c>
      <c r="M13" s="54">
        <f t="shared" si="2"/>
        <v>0</v>
      </c>
      <c r="N13" s="54">
        <f t="shared" si="3"/>
        <v>0</v>
      </c>
      <c r="O13" s="55">
        <f t="shared" si="4"/>
        <v>0</v>
      </c>
    </row>
    <row r="14" spans="1:15" s="39" customFormat="1" ht="28.5" x14ac:dyDescent="0.25">
      <c r="A14" s="143">
        <v>3</v>
      </c>
      <c r="B14" s="144" t="s">
        <v>351</v>
      </c>
      <c r="C14" s="71" t="s">
        <v>39</v>
      </c>
      <c r="D14" s="145">
        <v>115</v>
      </c>
      <c r="E14" s="146"/>
      <c r="F14" s="147"/>
      <c r="G14" s="147"/>
      <c r="H14" s="147"/>
      <c r="I14" s="147"/>
      <c r="J14" s="55"/>
      <c r="K14" s="56">
        <f t="shared" si="0"/>
        <v>0</v>
      </c>
      <c r="L14" s="54">
        <f t="shared" si="1"/>
        <v>0</v>
      </c>
      <c r="M14" s="54">
        <f t="shared" si="2"/>
        <v>0</v>
      </c>
      <c r="N14" s="54">
        <f t="shared" si="3"/>
        <v>0</v>
      </c>
      <c r="O14" s="55">
        <f t="shared" si="4"/>
        <v>0</v>
      </c>
    </row>
    <row r="15" spans="1:15" s="39" customFormat="1" ht="15" x14ac:dyDescent="0.25">
      <c r="A15" s="143">
        <v>4</v>
      </c>
      <c r="B15" s="144" t="s">
        <v>420</v>
      </c>
      <c r="C15" s="71" t="s">
        <v>39</v>
      </c>
      <c r="D15" s="145">
        <v>2.5</v>
      </c>
      <c r="E15" s="146"/>
      <c r="F15" s="147"/>
      <c r="G15" s="147"/>
      <c r="H15" s="147"/>
      <c r="I15" s="147"/>
      <c r="J15" s="55"/>
      <c r="K15" s="56">
        <f>D15*E15</f>
        <v>0</v>
      </c>
      <c r="L15" s="54">
        <f>D15*G15</f>
        <v>0</v>
      </c>
      <c r="M15" s="54">
        <f>D15*H15</f>
        <v>0</v>
      </c>
      <c r="N15" s="54">
        <f>D15*I15</f>
        <v>0</v>
      </c>
      <c r="O15" s="55">
        <f>N15+M15+L15</f>
        <v>0</v>
      </c>
    </row>
    <row r="16" spans="1:15" s="39" customFormat="1" ht="28.5" x14ac:dyDescent="0.25">
      <c r="A16" s="143">
        <v>5</v>
      </c>
      <c r="B16" s="148" t="s">
        <v>310</v>
      </c>
      <c r="C16" s="71" t="s">
        <v>187</v>
      </c>
      <c r="D16" s="145">
        <v>6</v>
      </c>
      <c r="E16" s="146"/>
      <c r="F16" s="147"/>
      <c r="G16" s="147"/>
      <c r="H16" s="147"/>
      <c r="I16" s="147"/>
      <c r="J16" s="55"/>
      <c r="K16" s="56">
        <f t="shared" si="0"/>
        <v>0</v>
      </c>
      <c r="L16" s="54">
        <f t="shared" si="1"/>
        <v>0</v>
      </c>
      <c r="M16" s="54">
        <f t="shared" si="2"/>
        <v>0</v>
      </c>
      <c r="N16" s="54">
        <f t="shared" si="3"/>
        <v>0</v>
      </c>
      <c r="O16" s="55">
        <f t="shared" si="4"/>
        <v>0</v>
      </c>
    </row>
    <row r="17" spans="1:18" s="39" customFormat="1" ht="15" x14ac:dyDescent="0.25">
      <c r="A17" s="143">
        <v>6</v>
      </c>
      <c r="B17" s="347" t="s">
        <v>263</v>
      </c>
      <c r="C17" s="348" t="s">
        <v>56</v>
      </c>
      <c r="D17" s="145">
        <v>40</v>
      </c>
      <c r="E17" s="146"/>
      <c r="F17" s="147"/>
      <c r="G17" s="147"/>
      <c r="H17" s="147"/>
      <c r="I17" s="147"/>
      <c r="J17" s="55"/>
      <c r="K17" s="56">
        <f t="shared" si="0"/>
        <v>0</v>
      </c>
      <c r="L17" s="54">
        <f t="shared" si="1"/>
        <v>0</v>
      </c>
      <c r="M17" s="54">
        <f t="shared" si="2"/>
        <v>0</v>
      </c>
      <c r="N17" s="54">
        <f t="shared" si="3"/>
        <v>0</v>
      </c>
      <c r="O17" s="55">
        <f t="shared" si="4"/>
        <v>0</v>
      </c>
    </row>
    <row r="18" spans="1:18" s="39" customFormat="1" ht="28.5" x14ac:dyDescent="0.25">
      <c r="A18" s="143">
        <v>7</v>
      </c>
      <c r="B18" s="124" t="s">
        <v>188</v>
      </c>
      <c r="C18" s="95" t="s">
        <v>39</v>
      </c>
      <c r="D18" s="345">
        <v>115</v>
      </c>
      <c r="E18" s="146"/>
      <c r="F18" s="147"/>
      <c r="G18" s="147"/>
      <c r="H18" s="147"/>
      <c r="I18" s="147"/>
      <c r="J18" s="55"/>
      <c r="K18" s="56">
        <f t="shared" si="0"/>
        <v>0</v>
      </c>
      <c r="L18" s="54">
        <f t="shared" si="1"/>
        <v>0</v>
      </c>
      <c r="M18" s="54">
        <f t="shared" si="2"/>
        <v>0</v>
      </c>
      <c r="N18" s="54">
        <f t="shared" si="3"/>
        <v>0</v>
      </c>
      <c r="O18" s="55">
        <f t="shared" si="4"/>
        <v>0</v>
      </c>
    </row>
    <row r="19" spans="1:18" s="39" customFormat="1" ht="15" customHeight="1" x14ac:dyDescent="0.25">
      <c r="A19" s="143">
        <v>8</v>
      </c>
      <c r="B19" s="111" t="s">
        <v>189</v>
      </c>
      <c r="C19" s="95" t="s">
        <v>190</v>
      </c>
      <c r="D19" s="345">
        <v>15</v>
      </c>
      <c r="E19" s="146"/>
      <c r="F19" s="147"/>
      <c r="G19" s="147"/>
      <c r="H19" s="147"/>
      <c r="I19" s="147"/>
      <c r="J19" s="55"/>
      <c r="K19" s="56">
        <f t="shared" si="0"/>
        <v>0</v>
      </c>
      <c r="L19" s="54">
        <f t="shared" si="1"/>
        <v>0</v>
      </c>
      <c r="M19" s="54">
        <f t="shared" si="2"/>
        <v>0</v>
      </c>
      <c r="N19" s="54">
        <f t="shared" si="3"/>
        <v>0</v>
      </c>
      <c r="O19" s="55">
        <f t="shared" si="4"/>
        <v>0</v>
      </c>
    </row>
    <row r="20" spans="1:18" s="39" customFormat="1" ht="15" x14ac:dyDescent="0.25">
      <c r="A20" s="143">
        <v>9</v>
      </c>
      <c r="B20" s="111" t="s">
        <v>191</v>
      </c>
      <c r="C20" s="95" t="s">
        <v>187</v>
      </c>
      <c r="D20" s="345">
        <v>10</v>
      </c>
      <c r="E20" s="146"/>
      <c r="F20" s="147"/>
      <c r="G20" s="147"/>
      <c r="H20" s="147"/>
      <c r="I20" s="147"/>
      <c r="J20" s="55"/>
      <c r="K20" s="56">
        <f t="shared" si="0"/>
        <v>0</v>
      </c>
      <c r="L20" s="54">
        <f t="shared" si="1"/>
        <v>0</v>
      </c>
      <c r="M20" s="54">
        <f t="shared" si="2"/>
        <v>0</v>
      </c>
      <c r="N20" s="54">
        <f t="shared" si="3"/>
        <v>0</v>
      </c>
      <c r="O20" s="55">
        <f t="shared" si="4"/>
        <v>0</v>
      </c>
    </row>
    <row r="21" spans="1:18" s="61" customFormat="1" ht="28.5" x14ac:dyDescent="0.2">
      <c r="A21" s="143">
        <v>10</v>
      </c>
      <c r="B21" s="111" t="s">
        <v>192</v>
      </c>
      <c r="C21" s="95" t="s">
        <v>56</v>
      </c>
      <c r="D21" s="345">
        <v>12</v>
      </c>
      <c r="E21" s="146"/>
      <c r="F21" s="147"/>
      <c r="G21" s="147"/>
      <c r="H21" s="147"/>
      <c r="I21" s="147"/>
      <c r="J21" s="55"/>
      <c r="K21" s="56">
        <f t="shared" si="0"/>
        <v>0</v>
      </c>
      <c r="L21" s="54">
        <f t="shared" si="1"/>
        <v>0</v>
      </c>
      <c r="M21" s="54">
        <f t="shared" si="2"/>
        <v>0</v>
      </c>
      <c r="N21" s="54">
        <f t="shared" si="3"/>
        <v>0</v>
      </c>
      <c r="O21" s="55">
        <f t="shared" si="4"/>
        <v>0</v>
      </c>
      <c r="R21" s="77"/>
    </row>
    <row r="22" spans="1:18" s="63" customFormat="1" ht="14.25" x14ac:dyDescent="0.2">
      <c r="A22" s="143">
        <v>11</v>
      </c>
      <c r="B22" s="111" t="s">
        <v>264</v>
      </c>
      <c r="C22" s="95" t="s">
        <v>56</v>
      </c>
      <c r="D22" s="345">
        <v>36</v>
      </c>
      <c r="E22" s="146"/>
      <c r="F22" s="147"/>
      <c r="G22" s="147"/>
      <c r="H22" s="147"/>
      <c r="I22" s="147"/>
      <c r="J22" s="55"/>
      <c r="K22" s="56">
        <f t="shared" si="0"/>
        <v>0</v>
      </c>
      <c r="L22" s="54">
        <f t="shared" si="1"/>
        <v>0</v>
      </c>
      <c r="M22" s="54">
        <f t="shared" si="2"/>
        <v>0</v>
      </c>
      <c r="N22" s="54">
        <f t="shared" si="3"/>
        <v>0</v>
      </c>
      <c r="O22" s="55">
        <f t="shared" si="4"/>
        <v>0</v>
      </c>
      <c r="Q22" s="6"/>
    </row>
    <row r="23" spans="1:18" s="80" customFormat="1" ht="15.75" customHeight="1" x14ac:dyDescent="0.2">
      <c r="A23" s="143">
        <v>12</v>
      </c>
      <c r="B23" s="111" t="s">
        <v>193</v>
      </c>
      <c r="C23" s="95" t="s">
        <v>56</v>
      </c>
      <c r="D23" s="345">
        <v>36</v>
      </c>
      <c r="E23" s="146"/>
      <c r="F23" s="147"/>
      <c r="G23" s="147"/>
      <c r="H23" s="147"/>
      <c r="I23" s="147"/>
      <c r="J23" s="55"/>
      <c r="K23" s="56">
        <f t="shared" si="0"/>
        <v>0</v>
      </c>
      <c r="L23" s="54">
        <f t="shared" si="1"/>
        <v>0</v>
      </c>
      <c r="M23" s="54">
        <f t="shared" si="2"/>
        <v>0</v>
      </c>
      <c r="N23" s="54">
        <f t="shared" si="3"/>
        <v>0</v>
      </c>
      <c r="O23" s="55">
        <f t="shared" si="4"/>
        <v>0</v>
      </c>
      <c r="Q23" s="59"/>
    </row>
    <row r="24" spans="1:18" ht="14.25" x14ac:dyDescent="0.2">
      <c r="A24" s="143">
        <v>13</v>
      </c>
      <c r="B24" s="111" t="s">
        <v>194</v>
      </c>
      <c r="C24" s="95" t="s">
        <v>56</v>
      </c>
      <c r="D24" s="345">
        <v>36</v>
      </c>
      <c r="E24" s="146"/>
      <c r="F24" s="147"/>
      <c r="G24" s="147"/>
      <c r="H24" s="147"/>
      <c r="I24" s="147"/>
      <c r="J24" s="55"/>
      <c r="K24" s="56">
        <f t="shared" si="0"/>
        <v>0</v>
      </c>
      <c r="L24" s="54">
        <f t="shared" si="1"/>
        <v>0</v>
      </c>
      <c r="M24" s="54">
        <f t="shared" si="2"/>
        <v>0</v>
      </c>
      <c r="N24" s="54">
        <f t="shared" si="3"/>
        <v>0</v>
      </c>
      <c r="O24" s="55">
        <f t="shared" si="4"/>
        <v>0</v>
      </c>
    </row>
    <row r="25" spans="1:18" s="63" customFormat="1" ht="14.25" x14ac:dyDescent="0.2">
      <c r="A25" s="143">
        <v>14</v>
      </c>
      <c r="B25" s="111" t="s">
        <v>195</v>
      </c>
      <c r="C25" s="95" t="s">
        <v>56</v>
      </c>
      <c r="D25" s="345">
        <v>2</v>
      </c>
      <c r="E25" s="146"/>
      <c r="F25" s="147"/>
      <c r="G25" s="147"/>
      <c r="H25" s="147"/>
      <c r="I25" s="147"/>
      <c r="J25" s="55"/>
      <c r="K25" s="56">
        <f t="shared" si="0"/>
        <v>0</v>
      </c>
      <c r="L25" s="54">
        <f t="shared" si="1"/>
        <v>0</v>
      </c>
      <c r="M25" s="54">
        <f t="shared" si="2"/>
        <v>0</v>
      </c>
      <c r="N25" s="54">
        <f t="shared" si="3"/>
        <v>0</v>
      </c>
      <c r="O25" s="55">
        <f t="shared" si="4"/>
        <v>0</v>
      </c>
    </row>
    <row r="26" spans="1:18" s="63" customFormat="1" ht="14.25" x14ac:dyDescent="0.2">
      <c r="A26" s="143">
        <v>15</v>
      </c>
      <c r="B26" s="111" t="s">
        <v>196</v>
      </c>
      <c r="C26" s="95" t="s">
        <v>124</v>
      </c>
      <c r="D26" s="345">
        <v>4</v>
      </c>
      <c r="E26" s="146"/>
      <c r="F26" s="147"/>
      <c r="G26" s="147"/>
      <c r="H26" s="147"/>
      <c r="I26" s="147"/>
      <c r="J26" s="55"/>
      <c r="K26" s="56">
        <f t="shared" si="0"/>
        <v>0</v>
      </c>
      <c r="L26" s="54">
        <f t="shared" si="1"/>
        <v>0</v>
      </c>
      <c r="M26" s="54">
        <f t="shared" si="2"/>
        <v>0</v>
      </c>
      <c r="N26" s="54">
        <f t="shared" si="3"/>
        <v>0</v>
      </c>
      <c r="O26" s="55">
        <f t="shared" si="4"/>
        <v>0</v>
      </c>
    </row>
    <row r="27" spans="1:18" s="63" customFormat="1" ht="14.25" x14ac:dyDescent="0.2">
      <c r="A27" s="143">
        <v>16</v>
      </c>
      <c r="B27" s="111" t="s">
        <v>265</v>
      </c>
      <c r="C27" s="95" t="s">
        <v>124</v>
      </c>
      <c r="D27" s="346">
        <v>3</v>
      </c>
      <c r="E27" s="146"/>
      <c r="F27" s="147"/>
      <c r="G27" s="147"/>
      <c r="H27" s="147"/>
      <c r="I27" s="147"/>
      <c r="J27" s="55"/>
      <c r="K27" s="56">
        <f t="shared" si="0"/>
        <v>0</v>
      </c>
      <c r="L27" s="54">
        <f t="shared" si="1"/>
        <v>0</v>
      </c>
      <c r="M27" s="54">
        <v>0</v>
      </c>
      <c r="N27" s="54">
        <f t="shared" si="3"/>
        <v>0</v>
      </c>
      <c r="O27" s="55">
        <f t="shared" si="4"/>
        <v>0</v>
      </c>
    </row>
    <row r="28" spans="1:18" s="63" customFormat="1" ht="42.75" x14ac:dyDescent="0.2">
      <c r="A28" s="143">
        <v>17</v>
      </c>
      <c r="B28" s="349" t="s">
        <v>354</v>
      </c>
      <c r="C28" s="95" t="s">
        <v>124</v>
      </c>
      <c r="D28" s="344">
        <v>2</v>
      </c>
      <c r="E28" s="146"/>
      <c r="F28" s="147"/>
      <c r="G28" s="147"/>
      <c r="H28" s="147"/>
      <c r="I28" s="147"/>
      <c r="J28" s="55"/>
      <c r="K28" s="56">
        <f t="shared" si="0"/>
        <v>0</v>
      </c>
      <c r="L28" s="54">
        <f t="shared" si="1"/>
        <v>0</v>
      </c>
      <c r="M28" s="54">
        <f>H28*D28</f>
        <v>0</v>
      </c>
      <c r="N28" s="54">
        <f t="shared" si="3"/>
        <v>0</v>
      </c>
      <c r="O28" s="55">
        <f>N28+M28+L28</f>
        <v>0</v>
      </c>
    </row>
    <row r="29" spans="1:18" s="63" customFormat="1" ht="28.5" x14ac:dyDescent="0.2">
      <c r="A29" s="143">
        <v>18</v>
      </c>
      <c r="B29" s="124" t="s">
        <v>353</v>
      </c>
      <c r="C29" s="95" t="s">
        <v>124</v>
      </c>
      <c r="D29" s="344">
        <v>1</v>
      </c>
      <c r="E29" s="146"/>
      <c r="F29" s="147"/>
      <c r="G29" s="147"/>
      <c r="H29" s="147"/>
      <c r="I29" s="147"/>
      <c r="J29" s="55"/>
      <c r="K29" s="56">
        <f t="shared" si="0"/>
        <v>0</v>
      </c>
      <c r="L29" s="54">
        <f t="shared" si="1"/>
        <v>0</v>
      </c>
      <c r="M29" s="54">
        <f>D29*H29</f>
        <v>0</v>
      </c>
      <c r="N29" s="54">
        <f t="shared" si="3"/>
        <v>0</v>
      </c>
      <c r="O29" s="55">
        <f>N29+M29+L29</f>
        <v>0</v>
      </c>
    </row>
    <row r="30" spans="1:18" s="63" customFormat="1" ht="14.25" x14ac:dyDescent="0.2">
      <c r="A30" s="143">
        <v>19</v>
      </c>
      <c r="B30" s="124" t="s">
        <v>352</v>
      </c>
      <c r="C30" s="95" t="s">
        <v>39</v>
      </c>
      <c r="D30" s="344">
        <v>145</v>
      </c>
      <c r="E30" s="146"/>
      <c r="F30" s="146"/>
      <c r="G30" s="146"/>
      <c r="H30" s="146"/>
      <c r="I30" s="146"/>
      <c r="J30" s="146"/>
      <c r="K30" s="146">
        <f>E30*D30</f>
        <v>0</v>
      </c>
      <c r="L30" s="146">
        <f>G30*D30</f>
        <v>0</v>
      </c>
      <c r="M30" s="146">
        <v>0</v>
      </c>
      <c r="N30" s="146">
        <f>I30*D30</f>
        <v>0</v>
      </c>
      <c r="O30" s="146">
        <f>SUM(L30:N30)</f>
        <v>0</v>
      </c>
    </row>
    <row r="31" spans="1:18" s="63" customFormat="1" ht="13.5" thickBot="1" x14ac:dyDescent="0.25">
      <c r="A31" s="707" t="s">
        <v>16</v>
      </c>
      <c r="B31" s="708"/>
      <c r="C31" s="708"/>
      <c r="D31" s="709"/>
      <c r="E31" s="709"/>
      <c r="F31" s="709"/>
      <c r="G31" s="709"/>
      <c r="H31" s="709"/>
      <c r="I31" s="709"/>
      <c r="J31" s="710"/>
      <c r="K31" s="75">
        <f>SUM(K12:K30)</f>
        <v>0</v>
      </c>
      <c r="L31" s="75">
        <f>SUM(L12:L30)</f>
        <v>0</v>
      </c>
      <c r="M31" s="75">
        <f>SUM(M12:M30)</f>
        <v>0</v>
      </c>
      <c r="N31" s="75">
        <f>SUM(N12:N30)</f>
        <v>0</v>
      </c>
      <c r="O31" s="76">
        <f>SUM(O12:O30)</f>
        <v>0</v>
      </c>
    </row>
    <row r="32" spans="1:18" s="63" customFormat="1" ht="15" customHeight="1" x14ac:dyDescent="0.2">
      <c r="A32" s="78"/>
      <c r="B32" s="149"/>
      <c r="D32" s="79"/>
      <c r="E32" s="714" t="s">
        <v>266</v>
      </c>
      <c r="F32" s="715"/>
      <c r="G32" s="715"/>
      <c r="H32" s="715"/>
      <c r="I32" s="716"/>
      <c r="J32" s="150"/>
      <c r="K32" s="73"/>
      <c r="L32" s="74"/>
      <c r="M32" s="74">
        <f>M31*J32</f>
        <v>0</v>
      </c>
      <c r="N32" s="74"/>
      <c r="O32" s="72">
        <f>SUM(M32:N32)</f>
        <v>0</v>
      </c>
    </row>
    <row r="33" spans="1:20" s="63" customFormat="1" ht="13.5" customHeight="1" thickBot="1" x14ac:dyDescent="0.3">
      <c r="A33" s="615" t="s">
        <v>390</v>
      </c>
      <c r="B33" s="616"/>
      <c r="C33" s="616"/>
      <c r="D33" s="616"/>
      <c r="E33" s="616"/>
      <c r="F33" s="616"/>
      <c r="G33" s="616"/>
      <c r="H33" s="616"/>
      <c r="I33" s="616"/>
      <c r="J33" s="617"/>
      <c r="K33" s="330">
        <f>K31</f>
        <v>0</v>
      </c>
      <c r="L33" s="210">
        <f>L31</f>
        <v>0</v>
      </c>
      <c r="M33" s="210">
        <f>M32+M31</f>
        <v>0</v>
      </c>
      <c r="N33" s="210">
        <f>N31</f>
        <v>0</v>
      </c>
      <c r="O33" s="211">
        <f>O31+M32</f>
        <v>0</v>
      </c>
      <c r="T33" s="406"/>
    </row>
    <row r="35" spans="1:20" ht="15" x14ac:dyDescent="0.25">
      <c r="A35" s="63"/>
      <c r="B35" s="247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63"/>
      <c r="N35" s="63"/>
      <c r="O35" s="63"/>
    </row>
    <row r="36" spans="1:20" ht="15" x14ac:dyDescent="0.25">
      <c r="A36" s="63"/>
      <c r="B36" s="33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63"/>
      <c r="N36" s="63"/>
      <c r="O36" s="63"/>
    </row>
    <row r="37" spans="1:20" ht="15" x14ac:dyDescent="0.25">
      <c r="A37" s="63"/>
      <c r="B37" s="247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63"/>
      <c r="N37" s="63"/>
      <c r="O37" s="63"/>
    </row>
    <row r="38" spans="1:20" x14ac:dyDescent="0.2">
      <c r="A38" s="63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63"/>
      <c r="N38" s="63"/>
      <c r="O38" s="63"/>
    </row>
    <row r="39" spans="1:20" x14ac:dyDescent="0.2">
      <c r="A39" s="63"/>
      <c r="B39" s="82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63"/>
      <c r="N39" s="63"/>
      <c r="O39" s="63"/>
    </row>
    <row r="40" spans="1:20" x14ac:dyDescent="0.2">
      <c r="A40" s="63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63"/>
      <c r="N40" s="63"/>
      <c r="O40" s="63"/>
    </row>
  </sheetData>
  <sheetProtection selectLockedCells="1" selectUnlockedCells="1"/>
  <mergeCells count="16">
    <mergeCell ref="A1:O1"/>
    <mergeCell ref="A2:O2"/>
    <mergeCell ref="A3:O3"/>
    <mergeCell ref="A33:J33"/>
    <mergeCell ref="A31:J31"/>
    <mergeCell ref="A10:A11"/>
    <mergeCell ref="B10:B11"/>
    <mergeCell ref="C10:C11"/>
    <mergeCell ref="E32:I32"/>
    <mergeCell ref="D10:D11"/>
    <mergeCell ref="E10:J10"/>
    <mergeCell ref="A9:O9"/>
    <mergeCell ref="K10:N10"/>
    <mergeCell ref="A8:O8"/>
    <mergeCell ref="A6:K6"/>
    <mergeCell ref="L6:M6"/>
  </mergeCells>
  <pageMargins left="0.70866141732283472" right="0.70866141732283472" top="0.74803149606299213" bottom="0.74803149606299213" header="0.51181102362204722" footer="0.51181102362204722"/>
  <pageSetup paperSize="9" scale="82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Būvniecības koptāme</vt:lpstr>
      <vt:lpstr>Kopsavilkuma aprēķins</vt:lpstr>
      <vt:lpstr>1.GP</vt:lpstr>
      <vt:lpstr>2.GAT</vt:lpstr>
      <vt:lpstr>3.BK</vt:lpstr>
      <vt:lpstr>4.EL</vt:lpstr>
      <vt:lpstr>5.VAS</vt:lpstr>
      <vt:lpstr>6.TSa</vt:lpstr>
      <vt:lpstr>7.ELKA</vt:lpstr>
      <vt:lpstr>9.DOP</vt:lpstr>
      <vt:lpstr>'1.GP'!Print_Area</vt:lpstr>
      <vt:lpstr>'2.GAT'!Print_Area</vt:lpstr>
      <vt:lpstr>'3.BK'!Print_Area</vt:lpstr>
      <vt:lpstr>'4.EL'!Print_Area</vt:lpstr>
      <vt:lpstr>'5.VAS'!Print_Area</vt:lpstr>
      <vt:lpstr>'6.TSa'!Print_Area</vt:lpstr>
      <vt:lpstr>'7.ELKA'!Print_Area</vt:lpstr>
      <vt:lpstr>'9.DOP'!Print_Area</vt:lpstr>
      <vt:lpstr>'Kopsavilkuma aprēķins'!Print_Area</vt:lpstr>
      <vt:lpstr>'2.GAT'!Print_Titles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 Rozenfelds</dc:creator>
  <cp:lastModifiedBy>Imants Vulāns</cp:lastModifiedBy>
  <cp:lastPrinted>2022-01-13T08:54:24Z</cp:lastPrinted>
  <dcterms:created xsi:type="dcterms:W3CDTF">2020-08-12T12:48:55Z</dcterms:created>
  <dcterms:modified xsi:type="dcterms:W3CDTF">2022-05-24T06:21:38Z</dcterms:modified>
</cp:coreProperties>
</file>