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defaultThemeVersion="166925"/>
  <xr:revisionPtr revIDLastSave="0" documentId="13_ncr:1_{C70BDAF0-7B9E-403A-99D5-D084909AB0DC}" xr6:coauthVersionLast="47" xr6:coauthVersionMax="47" xr10:uidLastSave="{00000000-0000-0000-0000-000000000000}"/>
  <bookViews>
    <workbookView xWindow="-38520" yWindow="-3600" windowWidth="38640" windowHeight="21240" xr2:uid="{F2BDE23A-323C-4526-9CFE-57177859FA41}"/>
  </bookViews>
  <sheets>
    <sheet name="Galvenie darbības rādītāji" sheetId="15" r:id="rId1"/>
    <sheet name="Peļņas vai zaudējumu pārskats" sheetId="1" r:id="rId2"/>
    <sheet name="Pārskats par finanšu stāvokli" sheetId="2" r:id="rId3"/>
    <sheet name="Pārskats par izm.pašu kapitālā" sheetId="4" r:id="rId4"/>
    <sheet name="Naudas plūsmas pārskats" sheetId="5" r:id="rId5"/>
    <sheet name="Pielikums Nr.4" sheetId="16" r:id="rId6"/>
    <sheet name="Pielikumi Nr.5-10" sheetId="6" r:id="rId7"/>
    <sheet name="Pielikumi Nr.11, 12" sheetId="8" r:id="rId8"/>
    <sheet name="Pielikums Nr.14-15" sheetId="11" r:id="rId9"/>
  </sheets>
  <definedNames>
    <definedName name="_Hlk71365834" localSheetId="1">'Peļņas vai zaudējumu pārskats'!$B$7</definedName>
    <definedName name="_Toc506281143" localSheetId="6">'Pielikumi Nr.5-10'!$A$36</definedName>
    <definedName name="_Toc506281143" localSheetId="8">'Pielikums Nr.14-15'!#REF!</definedName>
    <definedName name="_Toc506281143" localSheetId="5">'Pielikums Nr.4'!#REF!</definedName>
    <definedName name="_Toc506281145" localSheetId="7">'Pielikumi Nr.11, 12'!$A$2</definedName>
    <definedName name="_Toc506297406" localSheetId="7">'Pielikumi Nr.11, 12'!$A$2</definedName>
    <definedName name="_Toc506297406" localSheetId="6">'Pielikumi Nr.5-10'!$A$2</definedName>
    <definedName name="_Toc506297406" localSheetId="8">'Pielikums Nr.14-15'!#REF!</definedName>
    <definedName name="_Toc506297406" localSheetId="5">'Pielikums Nr.4'!$A$2</definedName>
    <definedName name="_Toc70520890" localSheetId="1">'Peļņas vai zaudējumu pārskats'!$A$17</definedName>
    <definedName name="_Toc70520891" localSheetId="2">'Pārskats par finanšu stāvokli'!$A$2</definedName>
    <definedName name="_Toc70520892" localSheetId="3">'Pārskats par izm.pašu kapitālā'!$A$2</definedName>
    <definedName name="_Toc70520893" localSheetId="4">'Naudas plūsmas pārskats'!$A$2</definedName>
    <definedName name="_Toc71757631" localSheetId="1">'Peļņas vai zaudējumu pārskats'!$B$2</definedName>
    <definedName name="_Toc71757632" localSheetId="1">'Peļņas vai zaudējumu pārskats'!$B$17</definedName>
    <definedName name="_Toc71757636" localSheetId="4">'Naudas plūsmas pārskats'!$B$2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2" l="1"/>
  <c r="D8" i="11"/>
  <c r="B1" i="16"/>
  <c r="A1" i="16"/>
  <c r="B70" i="8" l="1"/>
  <c r="D22" i="5" l="1"/>
  <c r="E10" i="4" l="1"/>
  <c r="F10" i="4"/>
  <c r="G10" i="4"/>
  <c r="H10" i="4"/>
  <c r="I10" i="4"/>
  <c r="D10" i="4"/>
  <c r="D17" i="5" l="1"/>
  <c r="M53" i="8" l="1"/>
  <c r="M54" i="8"/>
  <c r="M55" i="8"/>
  <c r="M56" i="8"/>
  <c r="M52" i="8"/>
  <c r="D57" i="8"/>
  <c r="E57" i="8"/>
  <c r="F57" i="8"/>
  <c r="G57" i="8"/>
  <c r="G63" i="8" s="1"/>
  <c r="H57" i="8"/>
  <c r="I57" i="8"/>
  <c r="J57" i="8"/>
  <c r="K57" i="8"/>
  <c r="L57" i="8"/>
  <c r="C57" i="8"/>
  <c r="F32" i="8"/>
  <c r="F33" i="8"/>
  <c r="F34" i="8"/>
  <c r="F35" i="8"/>
  <c r="F36" i="8"/>
  <c r="F39" i="8"/>
  <c r="F40" i="8"/>
  <c r="F41" i="8"/>
  <c r="D43" i="8"/>
  <c r="E43" i="8"/>
  <c r="C43" i="8"/>
  <c r="F43" i="8" s="1"/>
  <c r="D42" i="8"/>
  <c r="E42" i="8"/>
  <c r="C42" i="8"/>
  <c r="F42" i="8" s="1"/>
  <c r="D37" i="8"/>
  <c r="D44" i="8" s="1"/>
  <c r="E37" i="8"/>
  <c r="C37" i="8"/>
  <c r="F7" i="8"/>
  <c r="F8" i="8"/>
  <c r="F9" i="8"/>
  <c r="F10" i="8"/>
  <c r="F12" i="8"/>
  <c r="F13" i="8"/>
  <c r="F14" i="8"/>
  <c r="F15" i="8"/>
  <c r="F18" i="8"/>
  <c r="F19" i="8"/>
  <c r="F20" i="8"/>
  <c r="F22" i="8"/>
  <c r="F23" i="8"/>
  <c r="F6" i="8"/>
  <c r="D25" i="8"/>
  <c r="E25" i="8"/>
  <c r="C25" i="8"/>
  <c r="F25" i="8" s="1"/>
  <c r="E24" i="8"/>
  <c r="D21" i="8"/>
  <c r="D24" i="8" s="1"/>
  <c r="E21" i="8"/>
  <c r="C21" i="8"/>
  <c r="C24" i="8" s="1"/>
  <c r="D11" i="8"/>
  <c r="E11" i="8"/>
  <c r="E26" i="8" s="1"/>
  <c r="C11" i="8"/>
  <c r="F11" i="8" s="1"/>
  <c r="M58" i="8"/>
  <c r="M59" i="8"/>
  <c r="M60" i="8"/>
  <c r="M61" i="8"/>
  <c r="M62" i="8"/>
  <c r="G70" i="8"/>
  <c r="G75" i="8" s="1"/>
  <c r="G93" i="8" s="1"/>
  <c r="G98" i="8" s="1"/>
  <c r="H70" i="8"/>
  <c r="H75" i="8" s="1"/>
  <c r="H93" i="8" s="1"/>
  <c r="H98" i="8" s="1"/>
  <c r="I70" i="8"/>
  <c r="I75" i="8" s="1"/>
  <c r="I93" i="8" s="1"/>
  <c r="I98" i="8" s="1"/>
  <c r="J70" i="8"/>
  <c r="J75" i="8" s="1"/>
  <c r="J93" i="8" s="1"/>
  <c r="J98" i="8" s="1"/>
  <c r="M67" i="8"/>
  <c r="F70" i="8"/>
  <c r="F75" i="8" s="1"/>
  <c r="F93" i="8" s="1"/>
  <c r="F98" i="8" s="1"/>
  <c r="M68" i="8"/>
  <c r="D70" i="8"/>
  <c r="D75" i="8" s="1"/>
  <c r="D93" i="8" s="1"/>
  <c r="D98" i="8" s="1"/>
  <c r="K70" i="8"/>
  <c r="K75" i="8" s="1"/>
  <c r="K93" i="8" s="1"/>
  <c r="K98" i="8" s="1"/>
  <c r="L70" i="8"/>
  <c r="L75" i="8" s="1"/>
  <c r="L93" i="8" s="1"/>
  <c r="L98" i="8" s="1"/>
  <c r="M69" i="8"/>
  <c r="E70" i="8"/>
  <c r="E75" i="8" s="1"/>
  <c r="E93" i="8" s="1"/>
  <c r="E98" i="8" s="1"/>
  <c r="M71" i="8"/>
  <c r="M72" i="8"/>
  <c r="M73" i="8"/>
  <c r="M74" i="8"/>
  <c r="A76" i="8"/>
  <c r="B76" i="8"/>
  <c r="C76" i="8"/>
  <c r="D76" i="8"/>
  <c r="E76" i="8"/>
  <c r="F76" i="8"/>
  <c r="G76" i="8"/>
  <c r="H76" i="8"/>
  <c r="I76" i="8"/>
  <c r="J76" i="8"/>
  <c r="K76" i="8"/>
  <c r="L76" i="8"/>
  <c r="M76" i="8"/>
  <c r="A77" i="8"/>
  <c r="B77" i="8"/>
  <c r="A78" i="8"/>
  <c r="B78" i="8"/>
  <c r="M86" i="8"/>
  <c r="M87" i="8"/>
  <c r="M88" i="8"/>
  <c r="M89" i="8"/>
  <c r="M90" i="8"/>
  <c r="M94" i="8"/>
  <c r="M95" i="8"/>
  <c r="M96" i="8"/>
  <c r="M97" i="8"/>
  <c r="A98" i="8"/>
  <c r="B98" i="8"/>
  <c r="A99" i="8"/>
  <c r="B99" i="8"/>
  <c r="A100" i="8"/>
  <c r="B100" i="8"/>
  <c r="F21" i="8" l="1"/>
  <c r="M57" i="8"/>
  <c r="D26" i="8"/>
  <c r="C44" i="8"/>
  <c r="F24" i="8"/>
  <c r="C16" i="8"/>
  <c r="C27" i="8" s="1"/>
  <c r="D16" i="8"/>
  <c r="D27" i="8" s="1"/>
  <c r="E16" i="8"/>
  <c r="E27" i="8" s="1"/>
  <c r="C26" i="8"/>
  <c r="F37" i="8"/>
  <c r="E44" i="8"/>
  <c r="F44" i="8" s="1"/>
  <c r="G85" i="8"/>
  <c r="G78" i="8"/>
  <c r="L77" i="8"/>
  <c r="L63" i="8"/>
  <c r="D63" i="8"/>
  <c r="D77" i="8"/>
  <c r="F26" i="8"/>
  <c r="K63" i="8"/>
  <c r="K77" i="8"/>
  <c r="F63" i="8"/>
  <c r="F77" i="8"/>
  <c r="H63" i="8"/>
  <c r="H77" i="8"/>
  <c r="J63" i="8"/>
  <c r="J77" i="8"/>
  <c r="E77" i="8"/>
  <c r="E63" i="8"/>
  <c r="I77" i="8"/>
  <c r="I63" i="8"/>
  <c r="C70" i="8"/>
  <c r="C75" i="8" s="1"/>
  <c r="C93" i="8" s="1"/>
  <c r="C98" i="8" s="1"/>
  <c r="G77" i="8"/>
  <c r="M66" i="8"/>
  <c r="M70" i="8" s="1"/>
  <c r="M75" i="8" s="1"/>
  <c r="M93" i="8" s="1"/>
  <c r="M98" i="8" s="1"/>
  <c r="F27" i="8" l="1"/>
  <c r="F16" i="8"/>
  <c r="C63" i="8"/>
  <c r="C77" i="8"/>
  <c r="J85" i="8"/>
  <c r="J78" i="8"/>
  <c r="H78" i="8"/>
  <c r="H85" i="8"/>
  <c r="I78" i="8"/>
  <c r="I85" i="8"/>
  <c r="L78" i="8"/>
  <c r="L85" i="8"/>
  <c r="F78" i="8"/>
  <c r="F85" i="8"/>
  <c r="M77" i="8"/>
  <c r="M63" i="8"/>
  <c r="D85" i="8"/>
  <c r="D78" i="8"/>
  <c r="E85" i="8"/>
  <c r="E78" i="8"/>
  <c r="K85" i="8"/>
  <c r="K78" i="8"/>
  <c r="G99" i="8"/>
  <c r="G91" i="8"/>
  <c r="G100" i="8" s="1"/>
  <c r="J99" i="8" l="1"/>
  <c r="J91" i="8"/>
  <c r="J100" i="8" s="1"/>
  <c r="I99" i="8"/>
  <c r="I91" i="8"/>
  <c r="I100" i="8" s="1"/>
  <c r="D91" i="8"/>
  <c r="D100" i="8" s="1"/>
  <c r="D99" i="8"/>
  <c r="M85" i="8"/>
  <c r="M78" i="8"/>
  <c r="H91" i="8"/>
  <c r="H100" i="8" s="1"/>
  <c r="H99" i="8"/>
  <c r="F99" i="8"/>
  <c r="F91" i="8"/>
  <c r="F100" i="8" s="1"/>
  <c r="K91" i="8"/>
  <c r="K100" i="8" s="1"/>
  <c r="K99" i="8"/>
  <c r="L91" i="8"/>
  <c r="L100" i="8" s="1"/>
  <c r="L99" i="8"/>
  <c r="E91" i="8"/>
  <c r="E100" i="8" s="1"/>
  <c r="E99" i="8"/>
  <c r="C85" i="8"/>
  <c r="C78" i="8"/>
  <c r="M99" i="8" l="1"/>
  <c r="M91" i="8"/>
  <c r="M100" i="8" s="1"/>
  <c r="C91" i="8"/>
  <c r="C100" i="8" s="1"/>
  <c r="C99" i="8"/>
  <c r="C3" i="11" l="1"/>
  <c r="D3" i="11"/>
  <c r="E3" i="11"/>
  <c r="J20" i="4" l="1"/>
  <c r="J19" i="4"/>
  <c r="J12" i="4"/>
  <c r="J14" i="4"/>
  <c r="J15" i="4"/>
  <c r="J16" i="4"/>
  <c r="J11" i="4"/>
  <c r="E17" i="4"/>
  <c r="F17" i="4"/>
  <c r="G17" i="4"/>
  <c r="H17" i="4"/>
  <c r="I17" i="4"/>
  <c r="D17" i="4"/>
  <c r="E13" i="4"/>
  <c r="F13" i="4"/>
  <c r="G13" i="4"/>
  <c r="H13" i="4"/>
  <c r="I13" i="4"/>
  <c r="D13" i="4"/>
  <c r="J8" i="4"/>
  <c r="J7" i="4"/>
  <c r="I18" i="4" l="1"/>
  <c r="I21" i="4" s="1"/>
  <c r="J13" i="4"/>
  <c r="J17" i="4"/>
  <c r="E18" i="4"/>
  <c r="E21" i="4" s="1"/>
  <c r="G18" i="4"/>
  <c r="G21" i="4" s="1"/>
  <c r="H18" i="4"/>
  <c r="H21" i="4" s="1"/>
  <c r="D14" i="2" l="1"/>
  <c r="C3" i="6" l="1"/>
  <c r="C19" i="6" s="1"/>
  <c r="C27" i="6" s="1"/>
  <c r="C37" i="6" s="1"/>
  <c r="C46" i="6" s="1"/>
  <c r="C55" i="6" s="1"/>
  <c r="D3" i="6"/>
  <c r="D19" i="6" s="1"/>
  <c r="D27" i="6" s="1"/>
  <c r="D37" i="6" s="1"/>
  <c r="D46" i="6" s="1"/>
  <c r="D55" i="6" s="1"/>
  <c r="C7" i="6"/>
  <c r="D7" i="6"/>
  <c r="C9" i="6"/>
  <c r="D9" i="6"/>
  <c r="C16" i="6"/>
  <c r="D16" i="6"/>
  <c r="C24" i="6"/>
  <c r="D24" i="6"/>
  <c r="C34" i="6"/>
  <c r="D34" i="6"/>
  <c r="C43" i="6"/>
  <c r="D43" i="6"/>
  <c r="C51" i="6"/>
  <c r="D51" i="6"/>
  <c r="C60" i="6"/>
  <c r="D60" i="6"/>
  <c r="F51" i="16"/>
  <c r="F46" i="16"/>
  <c r="F39" i="16"/>
  <c r="F38" i="16"/>
  <c r="F33" i="16"/>
  <c r="F32" i="16"/>
  <c r="F27" i="16"/>
  <c r="F26" i="16"/>
  <c r="F25" i="16"/>
  <c r="F24" i="16"/>
  <c r="F23" i="16"/>
  <c r="F22" i="16"/>
  <c r="F21" i="16"/>
  <c r="F20" i="16"/>
  <c r="F19" i="16"/>
  <c r="F14" i="16"/>
  <c r="F13" i="16"/>
  <c r="F12" i="16"/>
  <c r="F11" i="16"/>
  <c r="F10" i="16"/>
  <c r="F9" i="16"/>
  <c r="F8" i="16"/>
  <c r="F7" i="16"/>
  <c r="F6" i="16"/>
  <c r="D10" i="6" l="1"/>
  <c r="C10" i="6"/>
  <c r="D12" i="6"/>
  <c r="C12" i="6"/>
  <c r="E14" i="11" l="1"/>
  <c r="B1" i="11"/>
  <c r="B1" i="8"/>
  <c r="B1" i="6"/>
  <c r="B1" i="5"/>
  <c r="B1" i="4"/>
  <c r="B1" i="2"/>
  <c r="B1" i="1"/>
  <c r="A1" i="11"/>
  <c r="A1" i="8"/>
  <c r="A1" i="6"/>
  <c r="A1" i="5"/>
  <c r="A1" i="4"/>
  <c r="A1" i="2"/>
  <c r="A1" i="1"/>
  <c r="C19" i="11" l="1"/>
  <c r="D19" i="11"/>
  <c r="E19" i="11"/>
  <c r="D3" i="5" l="1"/>
  <c r="E3" i="5"/>
  <c r="D14" i="11" l="1"/>
  <c r="F45" i="2" l="1"/>
  <c r="F35" i="2"/>
  <c r="F29" i="2"/>
  <c r="E45" i="2"/>
  <c r="E35" i="2"/>
  <c r="E29" i="2"/>
  <c r="F20" i="2"/>
  <c r="F12" i="2"/>
  <c r="E18" i="1"/>
  <c r="D18" i="1"/>
  <c r="E11" i="1"/>
  <c r="E13" i="1" s="1"/>
  <c r="D11" i="1"/>
  <c r="D13" i="1" s="1"/>
  <c r="F46" i="2" l="1"/>
  <c r="F21" i="2"/>
  <c r="E15" i="1"/>
  <c r="E20" i="1" s="1"/>
  <c r="E25" i="1" s="1"/>
  <c r="E5" i="5"/>
  <c r="E20" i="5" s="1"/>
  <c r="D15" i="1"/>
  <c r="D5" i="5"/>
  <c r="D20" i="5" s="1"/>
  <c r="E46" i="2"/>
  <c r="D20" i="1" l="1"/>
  <c r="D25" i="1" s="1"/>
  <c r="E20" i="2" l="1"/>
  <c r="D20" i="2"/>
  <c r="J9" i="4" l="1"/>
  <c r="F18" i="4"/>
  <c r="F21" i="4" s="1"/>
  <c r="C14" i="11"/>
  <c r="D18" i="4" l="1"/>
  <c r="D21" i="4" s="1"/>
  <c r="J10" i="4"/>
  <c r="J21" i="4" l="1"/>
  <c r="J18" i="4"/>
  <c r="E33" i="5"/>
  <c r="E26" i="5"/>
  <c r="D33" i="5"/>
  <c r="D26" i="5"/>
  <c r="E12" i="2"/>
  <c r="E21" i="2" s="1"/>
  <c r="D35" i="2"/>
  <c r="D46" i="2" s="1"/>
  <c r="D29" i="2"/>
  <c r="D12" i="2"/>
  <c r="D21" i="2" s="1"/>
  <c r="E34" i="5" l="1"/>
  <c r="E36" i="5" s="1"/>
  <c r="D34" i="5"/>
  <c r="D36" i="5" s="1"/>
</calcChain>
</file>

<file path=xl/sharedStrings.xml><?xml version="1.0" encoding="utf-8"?>
<sst xmlns="http://schemas.openxmlformats.org/spreadsheetml/2006/main" count="832" uniqueCount="490">
  <si>
    <t>AKCIJU SABIEDRĪBAS "CONEXUS BALTIC GRID" Saīsinātie starpperiodu finanšu pārskati par periodu no 01.01.2024. līdz 31.03.2024.</t>
  </si>
  <si>
    <t>Galvenie darbības rādītāji</t>
  </si>
  <si>
    <t>Main operational indicators</t>
  </si>
  <si>
    <t>01.01.2020 -</t>
  </si>
  <si>
    <t>01.01.2021 -</t>
  </si>
  <si>
    <t>01.01.2022 -</t>
  </si>
  <si>
    <t>01.01.2023 -</t>
  </si>
  <si>
    <t>01.01.2024 -</t>
  </si>
  <si>
    <t xml:space="preserve">Δ </t>
  </si>
  <si>
    <t>%</t>
  </si>
  <si>
    <t xml:space="preserve">Pārvadītā dabasgāze </t>
  </si>
  <si>
    <t>Transmitted natural gas</t>
  </si>
  <si>
    <t>TWh</t>
  </si>
  <si>
    <t>Latvijā patērētās dabasgāzes apjoms*</t>
  </si>
  <si>
    <t>Volume of natural gas consumed in Latvia*</t>
  </si>
  <si>
    <t>Inčukalna PGK uzglabātās dabasgāzes apjoms pārskata perioda beigās**</t>
  </si>
  <si>
    <t>Inčukalns UGS filling at the end of reporting period**</t>
  </si>
  <si>
    <t>Izņemtās dabasgāzes apjoms no IPGK</t>
  </si>
  <si>
    <t>Volume of natural gas withdrawn from Inčukalns UGS</t>
  </si>
  <si>
    <t>Ieņēmumi no pamatdarbības***</t>
  </si>
  <si>
    <t>Revenue***</t>
  </si>
  <si>
    <t>'000 EUR</t>
  </si>
  <si>
    <t>EBITDA</t>
  </si>
  <si>
    <t>Neto peļņa</t>
  </si>
  <si>
    <t>Net profit</t>
  </si>
  <si>
    <t>Kopējie aktīvi</t>
  </si>
  <si>
    <t>Total assets</t>
  </si>
  <si>
    <t>Investīcijas (izpilde)</t>
  </si>
  <si>
    <t>Investments</t>
  </si>
  <si>
    <t>Nolietojums</t>
  </si>
  <si>
    <t>Depreciation</t>
  </si>
  <si>
    <t>EBITDA rentabilitāte</t>
  </si>
  <si>
    <t>EBITDA profitability</t>
  </si>
  <si>
    <t>Neto peļņas rentabilitāte</t>
  </si>
  <si>
    <t>Net profitability</t>
  </si>
  <si>
    <t>Pašu kapitāla atdeve (ROE)</t>
  </si>
  <si>
    <t>Return on Equity ratio (ROE)</t>
  </si>
  <si>
    <t>Pašu kapitāla pietiekamība****</t>
  </si>
  <si>
    <t>Shareholders' equity ratio****</t>
  </si>
  <si>
    <t>Saistību slogs (Neto aizņēmumi / EBITDA)*****</t>
  </si>
  <si>
    <t>Net debt to EBITDA ratio*****</t>
  </si>
  <si>
    <t>coef.</t>
  </si>
  <si>
    <t>Saistību apkalpošanas koeficients (DSCR)******</t>
  </si>
  <si>
    <t>Debt-service Coverage Ratio (DSCR)******</t>
  </si>
  <si>
    <t>Vidējais darbinieku skaits</t>
  </si>
  <si>
    <t>Average number of employees</t>
  </si>
  <si>
    <t>amount</t>
  </si>
  <si>
    <t>* Dabasgāzes sadales sistēmā ievadītais dabasgāzes apjoms</t>
  </si>
  <si>
    <t>* Volume of natural gas injected into the distribution system</t>
  </si>
  <si>
    <t>** Ieskaitot energoapgādes drošuma rezervi</t>
  </si>
  <si>
    <t>** Including energy supply security reserves</t>
  </si>
  <si>
    <t>*** Salīdzinošo periodu dati (2020-2022) pārklasificēti, lai būtu salīdzināmi ar 2023. un 2024. gada datiem</t>
  </si>
  <si>
    <t>*** Comparative figures (2020-2022) reclassified to be comparable with 2023 and 2024 figures</t>
  </si>
  <si>
    <t>Kredītlīgumos noteiktie finanšu rādītāju ierobežojumi:</t>
  </si>
  <si>
    <t>Financial covenants:</t>
  </si>
  <si>
    <t>**** Pašu kapitāla pietiekamības koef.</t>
  </si>
  <si>
    <t>**** Shareholders' equity ratio</t>
  </si>
  <si>
    <t>&gt; 50%</t>
  </si>
  <si>
    <t>***** Saistību sloga koef.</t>
  </si>
  <si>
    <t>*****Net debt to EBITDA ratio</t>
  </si>
  <si>
    <t>&lt; 5</t>
  </si>
  <si>
    <t>*** ***Saistību apkalpošanas koeficients (DSCR)</t>
  </si>
  <si>
    <t>******Debt-service Coverage Ratio (DSCR)</t>
  </si>
  <si>
    <t>&gt; 1.2</t>
  </si>
  <si>
    <t>Galvenie finanšu rādītāji</t>
  </si>
  <si>
    <t>Main financial indicators</t>
  </si>
  <si>
    <t>2024  / 31.03.2024</t>
  </si>
  <si>
    <t>2023  / 31.03.2023</t>
  </si>
  <si>
    <t>Δ 
%</t>
  </si>
  <si>
    <r>
      <t>EUR'000</t>
    </r>
    <r>
      <rPr>
        <sz val="11"/>
        <rFont val="Calibri"/>
        <family val="2"/>
      </rPr>
      <t> </t>
    </r>
  </si>
  <si>
    <r>
      <t>EUR’000</t>
    </r>
    <r>
      <rPr>
        <sz val="11"/>
        <rFont val="Calibri"/>
        <family val="2"/>
      </rPr>
      <t> </t>
    </r>
  </si>
  <si>
    <t>Pamatdarbības ieņēmumi</t>
  </si>
  <si>
    <t>Revenue</t>
  </si>
  <si>
    <t>EBITDA </t>
  </si>
  <si>
    <t>Neto peļņa </t>
  </si>
  <si>
    <t>Aktīvu kopsumma  </t>
  </si>
  <si>
    <t>Investīcijas</t>
  </si>
  <si>
    <t>Peļņas vai zaudējumu pārskats </t>
  </si>
  <si>
    <t>Profit or loss statement</t>
  </si>
  <si>
    <r>
      <t> </t>
    </r>
    <r>
      <rPr>
        <sz val="11"/>
        <rFont val="Calibri"/>
        <family val="2"/>
        <scheme val="minor"/>
      </rPr>
      <t> </t>
    </r>
  </si>
  <si>
    <t>Pielikums
Note</t>
  </si>
  <si>
    <t>01.01.2024.-31.03.2024.</t>
  </si>
  <si>
    <t>01.01.2023.-31.03.2023.</t>
  </si>
  <si>
    <t>EUR </t>
  </si>
  <si>
    <t>Ieņēmumi no pamatdarbības </t>
  </si>
  <si>
    <t>Pārējie ieņēmumi </t>
  </si>
  <si>
    <t>Other income</t>
  </si>
  <si>
    <t>Uzturēšanas un ekspluatācijas izmaksas </t>
  </si>
  <si>
    <t>Maintenance and operating costs</t>
  </si>
  <si>
    <t>Personāla izmaksas </t>
  </si>
  <si>
    <t>Personnel expenses</t>
  </si>
  <si>
    <t>Pārējās saimnieciskās darbības izmaksas </t>
  </si>
  <si>
    <t>Other operating costs</t>
  </si>
  <si>
    <t>Nolietojums, amortizācija un pamatlīdzekļu vērtības samazinājums </t>
  </si>
  <si>
    <t>Depreciation, amortisation, and PPE impairment</t>
  </si>
  <si>
    <t>11, 12</t>
  </si>
  <si>
    <r>
      <t>Saimnieciskās darbības peļņa</t>
    </r>
    <r>
      <rPr>
        <sz val="11"/>
        <rFont val="Calibri"/>
        <family val="2"/>
        <scheme val="minor"/>
      </rPr>
      <t> </t>
    </r>
  </si>
  <si>
    <t>Operating profit</t>
  </si>
  <si>
    <t>Finanšu izdevumi, neto</t>
  </si>
  <si>
    <t>Financial costs, net</t>
  </si>
  <si>
    <r>
      <t>Peļņa pirms nodokļiem</t>
    </r>
    <r>
      <rPr>
        <sz val="11"/>
        <rFont val="Calibri"/>
        <family val="2"/>
        <scheme val="minor"/>
      </rPr>
      <t> </t>
    </r>
  </si>
  <si>
    <t>Profit before tax</t>
  </si>
  <si>
    <t>Uzņēmumu ienākuma nodoklis </t>
  </si>
  <si>
    <t>Corporate income tax</t>
  </si>
  <si>
    <r>
      <t>Pārskata perioda peļņa</t>
    </r>
    <r>
      <rPr>
        <sz val="11"/>
        <rFont val="Calibri"/>
        <family val="2"/>
        <scheme val="minor"/>
      </rPr>
      <t> </t>
    </r>
  </si>
  <si>
    <t>Profit for the period</t>
  </si>
  <si>
    <t>Apvienotais pārējo ienākumu pārskats</t>
  </si>
  <si>
    <t>Statement of other comprehensive income</t>
  </si>
  <si>
    <t>EUR</t>
  </si>
  <si>
    <t xml:space="preserve"> EUR </t>
  </si>
  <si>
    <t>Pārskata perioda peļņa</t>
  </si>
  <si>
    <t>Citi apvienotie ienākumi / (zaudējumi)</t>
  </si>
  <si>
    <t>Other comprehensive income / (loss)</t>
  </si>
  <si>
    <t>Pamatlīdzekļu pārvērtēšana</t>
  </si>
  <si>
    <t>PPE revaluation</t>
  </si>
  <si>
    <t xml:space="preserve">                           -   </t>
  </si>
  <si>
    <t>Pēcnodarbinātības pabalstu pārvērtējumi aktuāra pieņēmumu izmaiņu rezultātā</t>
  </si>
  <si>
    <t>Revaluations of post - employment benefits as a result of changes in actuarial assumptions</t>
  </si>
  <si>
    <t xml:space="preserve">Kopā citi apvienotie ienākumi / (zaudējumi), kas nav pārklasificējami uz pelņu vai zaudējumiem nākamajos periodos </t>
  </si>
  <si>
    <t>Total other comprehensive income / (loss) not to be 
reclassified to profit or loss in subsequent 
periods</t>
  </si>
  <si>
    <t>Apvienotie ienākumi kopā</t>
  </si>
  <si>
    <t>Total comprehensive income</t>
  </si>
  <si>
    <t>Pārskats par finanšu stāvokli</t>
  </si>
  <si>
    <t>Statement of financial position</t>
  </si>
  <si>
    <t>AKTĪVI</t>
  </si>
  <si>
    <t>ASSETS</t>
  </si>
  <si>
    <t>Ilgtermiņa ieguldījumi</t>
  </si>
  <si>
    <t>Long-term investments</t>
  </si>
  <si>
    <t>Nemateriālie aktīvi</t>
  </si>
  <si>
    <t>Intangible assets</t>
  </si>
  <si>
    <t>Avansa maksājumi par nemateriālajiem aktīviem</t>
  </si>
  <si>
    <t>Advances for intangible assets</t>
  </si>
  <si>
    <t>Pamatlīdzekļi</t>
  </si>
  <si>
    <t>Property, plant and equipment</t>
  </si>
  <si>
    <t>Avansa maksājumi par pamatlīdzekļiem</t>
  </si>
  <si>
    <t>Advances for property, plant and equipment</t>
  </si>
  <si>
    <t>Ilgtermiņa nākamo periodu izdevumi</t>
  </si>
  <si>
    <t>Long-term deferred expenses</t>
  </si>
  <si>
    <t>Tiesības lietot aktīvus</t>
  </si>
  <si>
    <t>Right-of-use assets</t>
  </si>
  <si>
    <t>Ilgtermiņa ieguldījumi kopā</t>
  </si>
  <si>
    <t>Total long-term investments</t>
  </si>
  <si>
    <t>Apgrozāmie līdzekļi</t>
  </si>
  <si>
    <t>Current assets</t>
  </si>
  <si>
    <t>Krājumi</t>
  </si>
  <si>
    <t>Inventories</t>
  </si>
  <si>
    <t>Parādi no līgumiem ar klientiem</t>
  </si>
  <si>
    <t>Receivables from contracts with customers</t>
  </si>
  <si>
    <t>Uzkrātie ieņēmumi</t>
  </si>
  <si>
    <t>Deferred income</t>
  </si>
  <si>
    <t>Pārējie debitori</t>
  </si>
  <si>
    <t>Other receivables</t>
  </si>
  <si>
    <t>Nākamo periodu izdevumi</t>
  </si>
  <si>
    <t>Deferred expenses</t>
  </si>
  <si>
    <t>Nauda un tās ekvivalenti</t>
  </si>
  <si>
    <t>Cash and cash equivalents</t>
  </si>
  <si>
    <t>Apgrozāmie līdzekļi kopā</t>
  </si>
  <si>
    <t>Total current assets</t>
  </si>
  <si>
    <t>AKTĪVU KOPSUMMA</t>
  </si>
  <si>
    <t>TOTAL ASSETS</t>
  </si>
  <si>
    <t>SAISTĪBAS UN PAŠU KAPITĀLS</t>
  </si>
  <si>
    <t>EQUITY AND LIABILITIES</t>
  </si>
  <si>
    <t>Pašu kapitāls</t>
  </si>
  <si>
    <t>Equity</t>
  </si>
  <si>
    <t>Akciju kapitāls</t>
  </si>
  <si>
    <t>Share capital</t>
  </si>
  <si>
    <t>Pašu akcijas</t>
  </si>
  <si>
    <t>Own shares</t>
  </si>
  <si>
    <t>Rezerves</t>
  </si>
  <si>
    <t>Reserves</t>
  </si>
  <si>
    <t>Nesadalītā peļņa</t>
  </si>
  <si>
    <t>Retained earnings</t>
  </si>
  <si>
    <t>Pašu kapitāls kopā</t>
  </si>
  <si>
    <t>Total equity</t>
  </si>
  <si>
    <t>Ilgtermiņa saistības</t>
  </si>
  <si>
    <t>Non-current liabilities</t>
  </si>
  <si>
    <t>Aizņēmumi no kredītiestādēm</t>
  </si>
  <si>
    <t>Borrowings from credit institutions</t>
  </si>
  <si>
    <t>Nākamo periodu ieņēmumi</t>
  </si>
  <si>
    <t>Uzkrājumi pēcnodarbinātības pabalstiem un koplīguma izmaksām</t>
  </si>
  <si>
    <t>Employee benefit obligations</t>
  </si>
  <si>
    <t>Ilgtermiņa nomas saistības</t>
  </si>
  <si>
    <t>Non-current lease liabilities</t>
  </si>
  <si>
    <t>Ilgtermiņa saistības kopā</t>
  </si>
  <si>
    <t>Total non-current liabilities</t>
  </si>
  <si>
    <t>Īstermiņa saistības</t>
  </si>
  <si>
    <t>Current liabilities</t>
  </si>
  <si>
    <t>Parādi piegādātājiem un darbuzņēmējiem</t>
  </si>
  <si>
    <t>Trade payables</t>
  </si>
  <si>
    <t>Pārējās saistības</t>
  </si>
  <si>
    <t>Other liabilities</t>
  </si>
  <si>
    <t>Uzkrātās saistības</t>
  </si>
  <si>
    <t>Accrued liabilities</t>
  </si>
  <si>
    <t>Nākamo periodu ieņēmumi no līgumiem ar klientiem</t>
  </si>
  <si>
    <t>Deferred income from contracts with customers</t>
  </si>
  <si>
    <r>
      <t>Nākamo periodu ieņēmumi</t>
    </r>
    <r>
      <rPr>
        <sz val="11"/>
        <color rgb="FF000000"/>
        <rFont val="Calibri"/>
        <family val="2"/>
        <scheme val="minor"/>
      </rPr>
      <t>, pārējie</t>
    </r>
  </si>
  <si>
    <t>Deferred income, other</t>
  </si>
  <si>
    <t>No pircējiem saņemtie avansi</t>
  </si>
  <si>
    <t>Advances from customers</t>
  </si>
  <si>
    <t>Īstermiņa nomas saistības</t>
  </si>
  <si>
    <t>Current lease liabilities</t>
  </si>
  <si>
    <t>Īstermiņa saistības kopā</t>
  </si>
  <si>
    <t>Total current liabilities</t>
  </si>
  <si>
    <t>SAISTĪBU UN PAŠU KAPITĀLA KOPSUMMA</t>
  </si>
  <si>
    <t>TOTAL EQUITY AND LIABILITIES</t>
  </si>
  <si>
    <t>Pārskats par izmaiņām pašu kapitālā</t>
  </si>
  <si>
    <t>Statement in changes of equity</t>
  </si>
  <si>
    <t>Reorganizācijas rezerve</t>
  </si>
  <si>
    <t>Pamatlīdzekļu pārvērtēšanas rezerve</t>
  </si>
  <si>
    <t>Pēcnodarbinātības pabalstu pārvērtēšanas rezerve</t>
  </si>
  <si>
    <t>Kopā</t>
  </si>
  <si>
    <t>Reorganisation reserve</t>
  </si>
  <si>
    <t>PPE revaluation reserve</t>
  </si>
  <si>
    <t>Revaluation reserve for post-employment benefits</t>
  </si>
  <si>
    <t>Total</t>
  </si>
  <si>
    <t>Sākuma atlikums 01.01.2023.</t>
  </si>
  <si>
    <t>Opening balance at 01.01.2023</t>
  </si>
  <si>
    <t>Pārskata perioda peļņa 01.01.2023.-31.03.2023.</t>
  </si>
  <si>
    <t>Profit for the period 01.01.2023-31.03.2023</t>
  </si>
  <si>
    <t>Pārvērtēšanas rezerves samazinājums</t>
  </si>
  <si>
    <t>Decrease in PPE revaluation reserve</t>
  </si>
  <si>
    <t>2023. gada 31. martā</t>
  </si>
  <si>
    <t>At 31 March 2023</t>
  </si>
  <si>
    <t>Pārskata perioda peļņa 01.04.2023.-31.12.2023.</t>
  </si>
  <si>
    <t>Profit for the period 01.04.2023-31.12.2023</t>
  </si>
  <si>
    <t>Pārskata perioda pārējie visaptverošie ienākumi</t>
  </si>
  <si>
    <t>Other comprehensive income for the reporting period</t>
  </si>
  <si>
    <t>Kopā pārskata perioda visaptverošie ienākumi</t>
  </si>
  <si>
    <t>Total comprehensive income for the reporting period</t>
  </si>
  <si>
    <t>Dividendes</t>
  </si>
  <si>
    <t>Dividends</t>
  </si>
  <si>
    <t>Kopā darījumi ar akcionāru un pārējās pašu kapitāla izmaiņas</t>
  </si>
  <si>
    <t>Total transactions with shareholders and other changes in equity</t>
  </si>
  <si>
    <t>2023. gada 31. decembrī</t>
  </si>
  <si>
    <t>At 31 December 2023</t>
  </si>
  <si>
    <t>Profit for the reporting period</t>
  </si>
  <si>
    <t>2024. gada 31. martā</t>
  </si>
  <si>
    <t>At 31 March 2024</t>
  </si>
  <si>
    <t>Naudas plūsmas pārskats</t>
  </si>
  <si>
    <t>Statement of cash flows</t>
  </si>
  <si>
    <t>Naudas plūsma no saimnieciskās darbības</t>
  </si>
  <si>
    <r>
      <t>Cash flow</t>
    </r>
    <r>
      <rPr>
        <b/>
        <sz val="11"/>
        <color rgb="FF000000"/>
        <rFont val="Calibri"/>
        <family val="2"/>
        <scheme val="minor"/>
      </rPr>
      <t xml:space="preserve"> from operating activity</t>
    </r>
  </si>
  <si>
    <t xml:space="preserve">Peļņa pirms uzņēmumu ienākuma nodokļa </t>
  </si>
  <si>
    <t>Profit before corporate income tax</t>
  </si>
  <si>
    <t>Korekcijas:</t>
  </si>
  <si>
    <t>Adjustments:</t>
  </si>
  <si>
    <t>- pamatlīdzekļu nolietojums un vērtības samazinājums</t>
  </si>
  <si>
    <t>- depreciation and impairment of property, plant and equipment</t>
  </si>
  <si>
    <t>- tiesību lietot aktīvus nolietojums</t>
  </si>
  <si>
    <t>- depreciation of the right-of-use assets</t>
  </si>
  <si>
    <t>- nemateriālo ieguldījumu amortizācija</t>
  </si>
  <si>
    <t>- amortisation of intangible assets</t>
  </si>
  <si>
    <t>- zaudējumi no pamatlīdzekļu izslēgšanas</t>
  </si>
  <si>
    <t>- loss on disposal of PPEs</t>
  </si>
  <si>
    <t>- uzkrājumu izmaiņas</t>
  </si>
  <si>
    <t>- changes in provisions</t>
  </si>
  <si>
    <t>- ES līdzfinansējuma atzīšana ieņēmumos</t>
  </si>
  <si>
    <t>- recognised EU co-financing</t>
  </si>
  <si>
    <t>- procentu izmaksas</t>
  </si>
  <si>
    <t>- interest expense</t>
  </si>
  <si>
    <t>- procentu ieņēmumi</t>
  </si>
  <si>
    <t>- interest income</t>
  </si>
  <si>
    <t>Izmaiņas saimnieciskajos aktīvos un saistībās:</t>
  </si>
  <si>
    <t>Changes in the working capital:</t>
  </si>
  <si>
    <t>- parādu no līgumiem ar klientiem, pārējo debitoru un nākamo periodu izdevumu samazinājums</t>
  </si>
  <si>
    <t>- decrease of receivables from contracts with customers, other receivables and deferred expenses</t>
  </si>
  <si>
    <t>- krājumu palielinājums</t>
  </si>
  <si>
    <t>- increase in inventories</t>
  </si>
  <si>
    <t>- nomas saistību, parādu piegādātājiem un darbuzņēmējiem, uzkrāto saistību, no pircējiem saņemto avansu un pārējo saistību samazinājums</t>
  </si>
  <si>
    <t>- decrease of lease liabilities, trade payables, accrued liabilities, advances from customers and other liabilities</t>
  </si>
  <si>
    <t>Samaksātais uzņēmumu ienākuma nodoklis</t>
  </si>
  <si>
    <t>Corporate income tax paid</t>
  </si>
  <si>
    <t>Neto naudas plūsma no saimnieciskās darbības</t>
  </si>
  <si>
    <t>Net cash flow from operating activity</t>
  </si>
  <si>
    <t>Naudas plūsma no ieguldījumu darbības</t>
  </si>
  <si>
    <t>Cash flow from investing activity</t>
  </si>
  <si>
    <t>Pamatlīdzekļu iegāde</t>
  </si>
  <si>
    <t>Acquisition of property, plant and equipment</t>
  </si>
  <si>
    <t>Nemateriālo ieguldījumu iegāde</t>
  </si>
  <si>
    <t>Acquisition of intangible assets</t>
  </si>
  <si>
    <t>Pamatlīdzekļu pārdošanas rezultātā gūtie ienākumi</t>
  </si>
  <si>
    <t>Proceeds from the sale of property, plant and equipment items</t>
  </si>
  <si>
    <t>Saņemts ES līdzfinansējums</t>
  </si>
  <si>
    <t>Received EU co-financing</t>
  </si>
  <si>
    <t>Neto naudas plūsma no ieguldījumu darbības</t>
  </si>
  <si>
    <t>Net cash flow from investing activities</t>
  </si>
  <si>
    <t>Naudas plūsma no finanšu darbības</t>
  </si>
  <si>
    <t>Cash flow from financing activities</t>
  </si>
  <si>
    <t>Samaksātie procenti</t>
  </si>
  <si>
    <t>Interest paid</t>
  </si>
  <si>
    <t>Saņemtie aizņēmumi</t>
  </si>
  <si>
    <t>Borrowings received</t>
  </si>
  <si>
    <t>Aizņēmumu atmaksa</t>
  </si>
  <si>
    <t>Borrowings repaid</t>
  </si>
  <si>
    <t>Nomas maksājumi</t>
  </si>
  <si>
    <t>Lease payments</t>
  </si>
  <si>
    <t>Samaksātās dividendes</t>
  </si>
  <si>
    <t>Dividends paid</t>
  </si>
  <si>
    <t xml:space="preserve">Neto naudas plūsma no finanšu darbības </t>
  </si>
  <si>
    <t>Net cash flow from financing activity</t>
  </si>
  <si>
    <t>Neto naudas plūsma</t>
  </si>
  <si>
    <t>Net cash flow</t>
  </si>
  <si>
    <t>Nauda un tās ekvivalenti pārskata gada sākumā</t>
  </si>
  <si>
    <t>Cash and cash equivalents at the beginning of the reporting period</t>
  </si>
  <si>
    <t>Nauda un tās ekvivalenti pārskata perioda beigās</t>
  </si>
  <si>
    <t>Cash and cash equivalents at the end of the reporting period</t>
  </si>
  <si>
    <t>1. Segmentu informācija</t>
  </si>
  <si>
    <t>1. Segment information</t>
  </si>
  <si>
    <t>Segmentu peļņas vai zaudējumu aprēķini par periodu 01.01.2024.-31.03.2024.:</t>
  </si>
  <si>
    <t>Segment income statements for the period 01.03.2024-31.03.2024:</t>
  </si>
  <si>
    <t>Pārvade</t>
  </si>
  <si>
    <t>Uzglabāšana</t>
  </si>
  <si>
    <t>Kopā Conexus</t>
  </si>
  <si>
    <t>Starpības starp segmentu kopsummu un kopā Conexus</t>
  </si>
  <si>
    <t>Ieņēmumi no pamatdarbības</t>
  </si>
  <si>
    <t>Pārējie ieņēmumi</t>
  </si>
  <si>
    <t>Uzturēšanas un ekspluatācijas izmaksas</t>
  </si>
  <si>
    <t>Personāla izmaksas</t>
  </si>
  <si>
    <t>Pārējās saimnieciskās darbības izmaksas</t>
  </si>
  <si>
    <t>Nolietojums, amortizācija un pamatlīdzekļu vērtības samazinājums</t>
  </si>
  <si>
    <t>Depreciation, amortisation, and impairment of property, plant and equipment</t>
  </si>
  <si>
    <t>Finanšu izdevumi</t>
  </si>
  <si>
    <t>Financial costs</t>
  </si>
  <si>
    <t>Uzņēmumu ienākuma nodoklis</t>
  </si>
  <si>
    <t>Segmentu peļņas vai zaudējumu aprēķini par periodu 01.01.2023.-31.03.2023.:</t>
  </si>
  <si>
    <t>Segment income statements for the period par periodu 01.01.2023-31.03.2023:</t>
  </si>
  <si>
    <t>Segmentu kopējie aktīvi 2024. gada 31. martā un investīcijas periodā 01.01.2024.-31.03.2024.:</t>
  </si>
  <si>
    <t>Total assets by segments as at 31.03.2024 and investments during period 01.01.2024-31.03.2024:</t>
  </si>
  <si>
    <t>Segmenta aktīvi</t>
  </si>
  <si>
    <t>Segment assets</t>
  </si>
  <si>
    <t>Investīcijas pamatlīdzekļos un nemateriālajos aktīvos</t>
  </si>
  <si>
    <t>Investments in property, plant and equipment and intangible assets</t>
  </si>
  <si>
    <t>Segmentu kopējie aktīvi 2023. gada 31. martā un investīcijas periodā 01.01.2023.-31.03.2023.:</t>
  </si>
  <si>
    <t>Total assets by segments as at 31.03.2023 and investments during period 01.01.2023-31.03.2023:</t>
  </si>
  <si>
    <t>Lielākie klienti</t>
  </si>
  <si>
    <t>Major customers</t>
  </si>
  <si>
    <t>Gūtie pamatdarbības ieņēmumi no lielākajiem klientiem, kuri katrs individuāli pārstāv vismaz 10% no kopējiem Conexus pamatdarbības ieņēmumiem periodā 01.01.2024.-31.03.2024.:</t>
  </si>
  <si>
    <t>Revenue generated during uring period 01.01.2024-31.03.2024 from major customers, each of whom individually represent at least 10% of Conexus’ total revenue:</t>
  </si>
  <si>
    <t>Starpība</t>
  </si>
  <si>
    <t>Pamatdarbības ieņēmumi no lielākajiem klientiem</t>
  </si>
  <si>
    <t>Revenue from major customers</t>
  </si>
  <si>
    <t>Gūtie pamatdarbības ieņēmumi no lielākajiem klientiem, kuri katrs individuāli pārstāv vismaz 10% no kopējiem Conexus pamatdarbības ieņēmumiem periodā 01.01.2023.-31.03.2023.:</t>
  </si>
  <si>
    <t>Revenue generated during uring period 01.01.2023-31.03.2023 from major customers, each of whom individually represent at least 10% of Conexus’ total revenue:</t>
  </si>
  <si>
    <t>5. Ieņēmumi</t>
  </si>
  <si>
    <t>Ieņēmumi no līgumiem ar klientiem, kas atzīti laika gaitā</t>
  </si>
  <si>
    <t>Revenue from contracts with customers recognised over time</t>
  </si>
  <si>
    <t>Ieņēmumi no pārvades pakalpojumiem</t>
  </si>
  <si>
    <t>Revenue from transmission services</t>
  </si>
  <si>
    <t>Ieņēmumi no balansēšanas darbībām, neto</t>
  </si>
  <si>
    <t>Balancing income, net</t>
  </si>
  <si>
    <t>Ieņēmumi no uzglabāšanas pakalpojumiem</t>
  </si>
  <si>
    <t>Revenue from storage services</t>
  </si>
  <si>
    <t>Ieņēmumi no balansēšanas darbībām</t>
  </si>
  <si>
    <t>Income from balancing activities </t>
  </si>
  <si>
    <t>Izdevumi no balansēšanas darbībām</t>
  </si>
  <si>
    <t>Cost of balancing activities</t>
  </si>
  <si>
    <t>6. Pārējie ieņēmumi</t>
  </si>
  <si>
    <t>Ieņēmumi no ES līdzfinansējuma</t>
  </si>
  <si>
    <t>Income from EU co-financing</t>
  </si>
  <si>
    <t>Citi ieņēmumi</t>
  </si>
  <si>
    <t>Neto ieņēmumi no pamatlīdzekļu atsavināšanas </t>
  </si>
  <si>
    <t>Net income from the disposal of PPE's</t>
  </si>
  <si>
    <t>7. Uzturēšanas un ekspluatācijas izmaksas</t>
  </si>
  <si>
    <t>Pārvades un uzglabāšanas sistēmas uzturēšanas pakalpojumi</t>
  </si>
  <si>
    <t>Transmission and storage system maintenance services</t>
  </si>
  <si>
    <t>Materiālu izmaksas</t>
  </si>
  <si>
    <t>Cost of materials</t>
  </si>
  <si>
    <t>Dabasgāzes izmaksas</t>
  </si>
  <si>
    <t>Cost of natural gas</t>
  </si>
  <si>
    <t>IT infrastruktūras uzturēšana</t>
  </si>
  <si>
    <t>Maintenance of IT infrastructure</t>
  </si>
  <si>
    <t>Transporta un mehānismu uzturēšana</t>
  </si>
  <si>
    <t>Maintenance of vehicles and machinery</t>
  </si>
  <si>
    <t>8. Personāla izmaksas</t>
  </si>
  <si>
    <t xml:space="preserve"> EUR</t>
  </si>
  <si>
    <t>Darba alga</t>
  </si>
  <si>
    <t>Salaries</t>
  </si>
  <si>
    <t>Valsts sociālās apdrošināšanas obligātās iemaksas</t>
  </si>
  <si>
    <t>State social insurance mandatory contributions</t>
  </si>
  <si>
    <t>Dzīvības, veselības un pensiju apdrošināšana</t>
  </si>
  <si>
    <t>Life, health, and pension insurance</t>
  </si>
  <si>
    <t>Pārējās personāla izmaksas</t>
  </si>
  <si>
    <t>Other personnel costs</t>
  </si>
  <si>
    <t xml:space="preserve">  </t>
  </si>
  <si>
    <t>9. Pārējās saimnieciskās darbības izmaksas</t>
  </si>
  <si>
    <t>Other operating expenses</t>
  </si>
  <si>
    <t>Nodokļi un nodevas*</t>
  </si>
  <si>
    <r>
      <t>Taxes and duties</t>
    </r>
    <r>
      <rPr>
        <sz val="11"/>
        <color rgb="FF000000"/>
        <rFont val="Calibri"/>
        <family val="2"/>
        <scheme val="minor"/>
      </rPr>
      <t>*</t>
    </r>
  </si>
  <si>
    <t>Biroja un citas administratīvās izmaksas</t>
  </si>
  <si>
    <t>Office and other administrative costs</t>
  </si>
  <si>
    <t>Neto zaudējumi no pamatlīdzekļu izslēgšanas</t>
  </si>
  <si>
    <t>Net loss on disposals of PPE</t>
  </si>
  <si>
    <t>*Nekustamā īpašuma nodoklis, dabas resursu nodoklis, sabiedrisko pakalpojumu regulatora nodeva, valsts un pašvaldību nodevas, Uzņēmumu ienākuma nodoklis no nosacīti sadalītās peļņas</t>
  </si>
  <si>
    <t>* Real estate tax, Natural resources tax, Public Utilities Commission fee, State and municipal fees, Corporate income tax from deemed profit distribution</t>
  </si>
  <si>
    <t>10. Finanši izdevumi, neto</t>
  </si>
  <si>
    <t>Nomas procentu izdevumi</t>
  </si>
  <si>
    <t>Lease interest expense</t>
  </si>
  <si>
    <t>Ieņēmumi no depozītu procentiem un valūtas kursa svārstībām</t>
  </si>
  <si>
    <t>Gain from deposit interest and exchange rate fluctuations</t>
  </si>
  <si>
    <t>11.  Nemateriālie aktīvi</t>
  </si>
  <si>
    <t> </t>
  </si>
  <si>
    <t>Patenti, datorprogrammas, licences</t>
  </si>
  <si>
    <t>Līdzfinansētie aktīvi</t>
  </si>
  <si>
    <t>Nemateriālo ieguldījumu izveide</t>
  </si>
  <si>
    <t>KOPĀ</t>
  </si>
  <si>
    <t>Patents, software, licences</t>
  </si>
  <si>
    <t>Co-financed assets</t>
  </si>
  <si>
    <t>Intangible assets under developement</t>
  </si>
  <si>
    <t>TOTAL</t>
  </si>
  <si>
    <t>Sākotnējā vērtība</t>
  </si>
  <si>
    <t>Historical cost</t>
  </si>
  <si>
    <r>
      <t>EUR</t>
    </r>
    <r>
      <rPr>
        <b/>
        <sz val="11"/>
        <color rgb="FF000000"/>
        <rFont val="Calibri"/>
        <family val="2"/>
      </rPr>
      <t> </t>
    </r>
  </si>
  <si>
    <t>31.12.2022.</t>
  </si>
  <si>
    <t>Iegādāts</t>
  </si>
  <si>
    <t>Additions</t>
  </si>
  <si>
    <t>-</t>
  </si>
  <si>
    <t>Pārklasificēts</t>
  </si>
  <si>
    <t>Transfers</t>
  </si>
  <si>
    <t>Norakstīts</t>
  </si>
  <si>
    <t>Disposals</t>
  </si>
  <si>
    <t>Pārvietots</t>
  </si>
  <si>
    <t>31.03.2023.</t>
  </si>
  <si>
    <t>31.12.2023.</t>
  </si>
  <si>
    <t>Amortizācija</t>
  </si>
  <si>
    <t>Amortisation</t>
  </si>
  <si>
    <t>Aprēķināts</t>
  </si>
  <si>
    <t>Amortisation charge</t>
  </si>
  <si>
    <t>Uzskaites vērtība 31.12.2022.</t>
  </si>
  <si>
    <t>Net book value 31.12.2022</t>
  </si>
  <si>
    <t>Uzskaites vērtība 31.03.2023.</t>
  </si>
  <si>
    <t>Net book value 31.03.2023</t>
  </si>
  <si>
    <t>Uzskaites vērtība 31.12.2023.</t>
  </si>
  <si>
    <t>Net book value 31.12.2023</t>
  </si>
  <si>
    <t>31.03.2024.</t>
  </si>
  <si>
    <t>Uzskaites vērtība 31.03.2024.</t>
  </si>
  <si>
    <t>Net book value 31.03.2024</t>
  </si>
  <si>
    <t>12. Pamatlīdzekļi</t>
  </si>
  <si>
    <t>Zeme</t>
  </si>
  <si>
    <t>Ēkas, būves</t>
  </si>
  <si>
    <t>Tehnoloģiskās iekārtas un ierīces</t>
  </si>
  <si>
    <t>Pārējie pamat-līdzekļi</t>
  </si>
  <si>
    <t>Urbumi</t>
  </si>
  <si>
    <t>Gāzes pārsūknēšanas iekārtas</t>
  </si>
  <si>
    <t>Iekārtu automātiskās vadības sistēmas</t>
  </si>
  <si>
    <t>Avārijas rezerves daļas</t>
  </si>
  <si>
    <t>Bufergāze</t>
  </si>
  <si>
    <t>Nepabeigto celtniecības objektu izmaksas</t>
  </si>
  <si>
    <t>Land</t>
  </si>
  <si>
    <t>Buildings, structures</t>
  </si>
  <si>
    <t>Plant and equipment</t>
  </si>
  <si>
    <t>Other property and equipment</t>
  </si>
  <si>
    <t>Wells</t>
  </si>
  <si>
    <t>Gas compression units</t>
  </si>
  <si>
    <t>Automatic equipment control systems</t>
  </si>
  <si>
    <t>Emergency spare parts</t>
  </si>
  <si>
    <t>Cushion gas</t>
  </si>
  <si>
    <t>Assets under construction</t>
  </si>
  <si>
    <t>Sākotnējā vai pārvērtētā vērtība</t>
  </si>
  <si>
    <t>Historical cost or revalued amount</t>
  </si>
  <si>
    <t>Reclassified</t>
  </si>
  <si>
    <t>Atzīts vērtības samazinājums pārvērtēšanas rezultātā</t>
  </si>
  <si>
    <t>Recognized impairment</t>
  </si>
  <si>
    <t>Uzkrātais nolietojums</t>
  </si>
  <si>
    <t>Accumulated depreciation</t>
  </si>
  <si>
    <t>Calculated</t>
  </si>
  <si>
    <t>Izslēgts pārvērtēšanas rezultātā</t>
  </si>
  <si>
    <t>Excluded as a result of revaluation</t>
  </si>
  <si>
    <t>13. Līdzfinansētie projekti</t>
  </si>
  <si>
    <t>Co-financed projects</t>
  </si>
  <si>
    <t>Sākuma atlikums</t>
  </si>
  <si>
    <r>
      <t>Opening balance</t>
    </r>
    <r>
      <rPr>
        <sz val="11"/>
        <rFont val="Calibri"/>
        <family val="2"/>
      </rPr>
      <t> </t>
    </r>
  </si>
  <si>
    <t>Ietverts pārskata perioda izmaksās</t>
  </si>
  <si>
    <t>Recognised during the reporting year</t>
  </si>
  <si>
    <t>Pārklasificēts uz nemateriālajiem ieguldījumiem</t>
  </si>
  <si>
    <t>Reclassified to intangible assets</t>
  </si>
  <si>
    <t>Pārnests uz nākamajiem periodiem</t>
  </si>
  <si>
    <t>Carried forward to future periods</t>
  </si>
  <si>
    <t>t.sk.īstermiņa daļa</t>
  </si>
  <si>
    <t>Including short-term portion</t>
  </si>
  <si>
    <t>ilgtermiņa daļa</t>
  </si>
  <si>
    <t>Long-term portion</t>
  </si>
  <si>
    <t>14. Aizņēmumi no kredītiestādēm</t>
  </si>
  <si>
    <t>Borrowings</t>
  </si>
  <si>
    <t>Ilgtermiņa aizņēmumi no kredītiestādēm</t>
  </si>
  <si>
    <t>Non-current borrowings from credit institutions</t>
  </si>
  <si>
    <t>Īstermiņa aizņēmumi no kredītiestādēm</t>
  </si>
  <si>
    <t>Current borrowings from credit institutions</t>
  </si>
  <si>
    <t>Uzkrātās procentu saistības aizņēmumiem no kredītiestādēm</t>
  </si>
  <si>
    <t>Accrued interest on borrowings from fonancial institutions</t>
  </si>
  <si>
    <t>JOINT STOCK COMPANY CONEXUS BALTIC GRID Condensed Interim Financial Statements for the period from 01.01.2024 until 31.03.2024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</si>
</sst>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-* #,##0.00\ _€_-;\-* #,##0.00\ _€_-;_-* &quot;-&quot;??\ _€_-;_-@_-"/>
    <numFmt numFmtId="165" formatCode="_-[$€-426]\ * #,##0.0000000_-;\-[$€-426]\ * #,##0.0000000_-;_-[$€-426]\ * &quot;-&quot;??_-;_-@_-"/>
    <numFmt numFmtId="166" formatCode="#,##0.0"/>
    <numFmt numFmtId="167" formatCode="#,##0;\(#,##0\);&quot;-&quot;"/>
    <numFmt numFmtId="168" formatCode="#,##0.0;\(#,##0.0\);&quot;-&quot;"/>
    <numFmt numFmtId="169" formatCode="_-* #,##0_-;\-* #,##0_-;_-* &quot;-&quot;??_-;_-@_-"/>
    <numFmt numFmtId="170" formatCode="_(* #,##0_);_(* \(#,##0\);_(* &quot;-&quot;??_);_(@_)"/>
    <numFmt numFmtId="171" formatCode="#,##0;\(#,##0\);\-"/>
    <numFmt numFmtId="172" formatCode="#,##0.0_ ;\-#,##0.0\ "/>
    <numFmt numFmtId="173" formatCode="#,##0_);[Red]\(#,##0\)"/>
    <numFmt numFmtId="174" formatCode="0&quot; &quot;%;\-0&quot; &quot;%"/>
    <numFmt numFmtId="175" formatCode="0&quot; &quot;\p\p\t;\(0&quot; &quot;\p\p\t\)"/>
    <numFmt numFmtId="176" formatCode="0.0&quot; &quot;%;\-0.0&quot; &quot;%"/>
  </numFmts>
  <fonts count="5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  <charset val="186"/>
    </font>
    <font>
      <sz val="11"/>
      <color theme="1"/>
      <name val="Calibri"/>
      <family val="2"/>
      <charset val="186"/>
    </font>
    <font>
      <sz val="11"/>
      <color theme="1"/>
      <name val="Calibri"/>
      <family val="2"/>
    </font>
    <font>
      <sz val="14"/>
      <color rgb="FF83BC35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rgb="FFA6A6A6"/>
      <name val="Calibri"/>
      <family val="2"/>
      <scheme val="minor"/>
    </font>
    <font>
      <i/>
      <sz val="11"/>
      <color rgb="FF92899E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83BC35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  <charset val="186"/>
    </font>
    <font>
      <sz val="12"/>
      <name val="Times New Roman Baltic"/>
      <charset val="186"/>
    </font>
    <font>
      <u/>
      <sz val="12"/>
      <color theme="10"/>
      <name val="Times New Roman Baltic"/>
      <charset val="186"/>
    </font>
    <font>
      <sz val="11"/>
      <color rgb="FF000000"/>
      <name val="Arial"/>
      <family val="2"/>
    </font>
    <font>
      <sz val="11"/>
      <name val="Calibri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</font>
    <font>
      <i/>
      <sz val="1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</font>
    <font>
      <i/>
      <sz val="11"/>
      <name val="Calibri"/>
      <family val="2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i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2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b/>
      <i/>
      <sz val="11"/>
      <color rgb="FF000000"/>
      <name val="Calibri"/>
      <family val="2"/>
      <scheme val="minor"/>
    </font>
    <font>
      <b/>
      <i/>
      <sz val="11"/>
      <name val="Calibri"/>
      <family val="2"/>
      <charset val="186"/>
      <scheme val="minor"/>
    </font>
    <font>
      <i/>
      <sz val="10"/>
      <color theme="1"/>
      <name val="Calibri"/>
      <family val="2"/>
      <scheme val="minor"/>
    </font>
    <font>
      <sz val="10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83BC35"/>
      <name val="Calibri"/>
      <family val="2"/>
    </font>
    <font>
      <sz val="11"/>
      <color rgb="FF83BC35"/>
      <name val="Calibri"/>
      <family val="2"/>
      <charset val="186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D3CFD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9E7EB"/>
        <bgColor indexed="64"/>
      </patternFill>
    </fill>
    <fill>
      <patternFill patternType="solid">
        <fgColor rgb="FFE3E1E7"/>
        <bgColor indexed="64"/>
      </patternFill>
    </fill>
    <fill>
      <patternFill patternType="solid">
        <fgColor rgb="FFDEDA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3CFD8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E9E7EB"/>
        <bgColor rgb="FF000000"/>
      </patternFill>
    </fill>
  </fills>
  <borders count="38">
    <border>
      <left/>
      <right/>
      <top/>
      <bottom/>
      <diagonal/>
    </border>
    <border>
      <left/>
      <right/>
      <top/>
      <bottom style="dotted">
        <color rgb="FFE9E7EB"/>
      </bottom>
      <diagonal/>
    </border>
    <border>
      <left/>
      <right/>
      <top/>
      <bottom style="double">
        <color rgb="FF5A5A5A"/>
      </bottom>
      <diagonal/>
    </border>
    <border>
      <left/>
      <right/>
      <top style="dotted">
        <color rgb="FFE9E7EB"/>
      </top>
      <bottom style="dotted">
        <color rgb="FFE9E7EB"/>
      </bottom>
      <diagonal/>
    </border>
    <border>
      <left/>
      <right/>
      <top style="dotted">
        <color rgb="FFE9E7EB"/>
      </top>
      <bottom/>
      <diagonal/>
    </border>
    <border>
      <left/>
      <right/>
      <top/>
      <bottom style="double">
        <color rgb="FF808080"/>
      </bottom>
      <diagonal/>
    </border>
    <border>
      <left/>
      <right/>
      <top/>
      <bottom style="double">
        <color indexed="64"/>
      </bottom>
      <diagonal/>
    </border>
    <border>
      <left/>
      <right/>
      <top style="dotted">
        <color rgb="FFE9E7EB"/>
      </top>
      <bottom style="double">
        <color rgb="FF5A5A5A"/>
      </bottom>
      <diagonal/>
    </border>
    <border>
      <left/>
      <right/>
      <top/>
      <bottom style="medium">
        <color rgb="FFEEECF0"/>
      </bottom>
      <diagonal/>
    </border>
    <border>
      <left/>
      <right/>
      <top style="medium">
        <color rgb="FFEEECF0"/>
      </top>
      <bottom style="medium">
        <color rgb="FFEEECF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dotted">
        <color rgb="FFE9E7EB"/>
      </bottom>
      <diagonal/>
    </border>
    <border>
      <left style="thin">
        <color rgb="FF000000"/>
      </left>
      <right/>
      <top style="dotted">
        <color rgb="FFE9E7EB"/>
      </top>
      <bottom style="dotted">
        <color rgb="FFE9E7EB"/>
      </bottom>
      <diagonal/>
    </border>
    <border>
      <left/>
      <right/>
      <top style="dotted">
        <color rgb="FFE9E7EB"/>
      </top>
      <bottom style="double">
        <color auto="1"/>
      </bottom>
      <diagonal/>
    </border>
    <border>
      <left/>
      <right/>
      <top style="dotted">
        <color theme="2"/>
      </top>
      <bottom style="dotted">
        <color theme="2"/>
      </bottom>
      <diagonal/>
    </border>
    <border>
      <left/>
      <right/>
      <top style="dotted">
        <color rgb="FFEEECF0"/>
      </top>
      <bottom style="dotted">
        <color rgb="FFEEECF0"/>
      </bottom>
      <diagonal/>
    </border>
    <border>
      <left style="thin">
        <color rgb="FF000000"/>
      </left>
      <right/>
      <top style="dotted">
        <color rgb="FFE9E7EB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dotted">
        <color theme="2"/>
      </top>
      <bottom style="dotted">
        <color theme="2"/>
      </bottom>
      <diagonal/>
    </border>
    <border>
      <left style="thin">
        <color rgb="FF000000"/>
      </left>
      <right/>
      <top style="dotted">
        <color theme="2"/>
      </top>
      <bottom style="double">
        <color rgb="FF000000"/>
      </bottom>
      <diagonal/>
    </border>
    <border>
      <left/>
      <right/>
      <top style="dotted">
        <color theme="2"/>
      </top>
      <bottom style="double">
        <color rgb="FF000000"/>
      </bottom>
      <diagonal/>
    </border>
    <border>
      <left/>
      <right style="thin">
        <color rgb="FF83BC35"/>
      </right>
      <top style="dotted">
        <color theme="2"/>
      </top>
      <bottom style="dotted">
        <color theme="2"/>
      </bottom>
      <diagonal/>
    </border>
    <border>
      <left style="thin">
        <color rgb="FF83BC35"/>
      </left>
      <right style="thin">
        <color rgb="FF83BC35"/>
      </right>
      <top style="dotted">
        <color theme="2"/>
      </top>
      <bottom style="dotted">
        <color theme="2"/>
      </bottom>
      <diagonal/>
    </border>
    <border>
      <left/>
      <right/>
      <top style="double">
        <color rgb="FF5A5A5A"/>
      </top>
      <bottom/>
      <diagonal/>
    </border>
    <border>
      <left style="thin">
        <color rgb="FF83BC35"/>
      </left>
      <right/>
      <top style="dotted">
        <color theme="2"/>
      </top>
      <bottom style="thin">
        <color indexed="64"/>
      </bottom>
      <diagonal/>
    </border>
    <border>
      <left style="thin">
        <color rgb="FF83BC35"/>
      </left>
      <right style="thin">
        <color rgb="FF83BC35"/>
      </right>
      <top style="dotted">
        <color theme="2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/>
      <right/>
      <top style="dotted">
        <color theme="2"/>
      </top>
      <bottom style="double">
        <color indexed="64"/>
      </bottom>
      <diagonal/>
    </border>
    <border>
      <left/>
      <right/>
      <top/>
      <bottom style="medium">
        <color rgb="FFE7E6E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83BC35"/>
      </left>
      <right style="thin">
        <color rgb="FF83BC35"/>
      </right>
      <top style="thin">
        <color indexed="64"/>
      </top>
      <bottom style="double">
        <color indexed="64"/>
      </bottom>
      <diagonal/>
    </border>
    <border>
      <left/>
      <right/>
      <top/>
      <bottom style="dotted">
        <color theme="2"/>
      </bottom>
      <diagonal/>
    </border>
    <border>
      <left style="thin">
        <color rgb="FF83BC35"/>
      </left>
      <right style="thin">
        <color rgb="FF83BC35"/>
      </right>
      <top/>
      <bottom style="dotted">
        <color theme="2"/>
      </bottom>
      <diagonal/>
    </border>
    <border>
      <left/>
      <right/>
      <top style="dotted">
        <color theme="2"/>
      </top>
      <bottom style="thin">
        <color indexed="64"/>
      </bottom>
      <diagonal/>
    </border>
    <border>
      <left/>
      <right/>
      <top style="thin">
        <color indexed="64"/>
      </top>
      <bottom style="dotted">
        <color theme="2"/>
      </bottom>
      <diagonal/>
    </border>
    <border>
      <left style="thin">
        <color rgb="FF83BC35"/>
      </left>
      <right style="thin">
        <color rgb="FF83BC35"/>
      </right>
      <top style="thin">
        <color indexed="64"/>
      </top>
      <bottom style="dotted">
        <color theme="2"/>
      </bottom>
      <diagonal/>
    </border>
    <border>
      <left/>
      <right style="thin">
        <color rgb="FF83BC35"/>
      </right>
      <top style="dotted">
        <color theme="2"/>
      </top>
      <bottom style="thin">
        <color indexed="64"/>
      </bottom>
      <diagonal/>
    </border>
    <border>
      <left/>
      <right style="thin">
        <color rgb="FF83BC35"/>
      </right>
      <top style="thin">
        <color indexed="64"/>
      </top>
      <bottom style="dotted">
        <color theme="2"/>
      </bottom>
      <diagonal/>
    </border>
  </borders>
  <cellStyleXfs count="17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6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0" fontId="9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164" fontId="6" fillId="0" borderId="0" applyFont="0" applyFill="0" applyBorder="0" applyAlignment="0" applyProtection="0"/>
    <xf numFmtId="0" fontId="19" fillId="0" borderId="0"/>
    <xf numFmtId="9" fontId="6" fillId="0" borderId="0" applyFont="0" applyFill="0" applyBorder="0" applyAlignment="0" applyProtection="0"/>
    <xf numFmtId="0" fontId="1" fillId="0" borderId="0"/>
    <xf numFmtId="9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20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/>
    <xf numFmtId="43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22" fillId="0" borderId="0"/>
    <xf numFmtId="164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5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9">
    <xf numFmtId="0" fontId="0" fillId="0" borderId="0" xfId="0"/>
    <xf numFmtId="3" fontId="5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10" fillId="0" borderId="0" xfId="0" applyFont="1" applyAlignment="1">
      <alignment horizontal="justify" vertical="center"/>
    </xf>
    <xf numFmtId="0" fontId="3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right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center" vertical="center" wrapText="1"/>
    </xf>
    <xf numFmtId="3" fontId="4" fillId="4" borderId="5" xfId="0" applyNumberFormat="1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14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0" fontId="2" fillId="2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right" vertical="center"/>
    </xf>
    <xf numFmtId="0" fontId="2" fillId="4" borderId="0" xfId="0" applyFont="1" applyFill="1"/>
    <xf numFmtId="0" fontId="3" fillId="4" borderId="0" xfId="0" applyFont="1" applyFill="1" applyAlignment="1">
      <alignment horizontal="right" vertical="center" wrapText="1"/>
    </xf>
    <xf numFmtId="0" fontId="4" fillId="4" borderId="6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5" fillId="3" borderId="3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0" fontId="2" fillId="4" borderId="2" xfId="0" applyFont="1" applyFill="1" applyBorder="1" applyAlignment="1">
      <alignment wrapText="1"/>
    </xf>
    <xf numFmtId="0" fontId="15" fillId="0" borderId="0" xfId="0" applyFont="1" applyAlignment="1">
      <alignment vertical="center"/>
    </xf>
    <xf numFmtId="3" fontId="4" fillId="4" borderId="2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horizontal="left" vertical="center"/>
    </xf>
    <xf numFmtId="0" fontId="4" fillId="4" borderId="6" xfId="0" applyFont="1" applyFill="1" applyBorder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2" fillId="2" borderId="0" xfId="0" applyFont="1" applyFill="1" applyAlignment="1">
      <alignment wrapText="1"/>
    </xf>
    <xf numFmtId="14" fontId="4" fillId="2" borderId="0" xfId="0" applyNumberFormat="1" applyFont="1" applyFill="1" applyAlignment="1">
      <alignment horizontal="right" vertical="center"/>
    </xf>
    <xf numFmtId="0" fontId="2" fillId="4" borderId="5" xfId="0" applyFont="1" applyFill="1" applyBorder="1" applyAlignment="1">
      <alignment wrapText="1"/>
    </xf>
    <xf numFmtId="14" fontId="4" fillId="2" borderId="0" xfId="0" applyNumberFormat="1" applyFont="1" applyFill="1" applyAlignment="1">
      <alignment vertical="center"/>
    </xf>
    <xf numFmtId="0" fontId="2" fillId="0" borderId="0" xfId="0" applyFont="1"/>
    <xf numFmtId="0" fontId="17" fillId="3" borderId="10" xfId="0" applyFont="1" applyFill="1" applyBorder="1" applyAlignment="1">
      <alignment horizontal="left" vertical="center" wrapText="1"/>
    </xf>
    <xf numFmtId="0" fontId="17" fillId="3" borderId="0" xfId="0" applyFont="1" applyFill="1" applyAlignment="1">
      <alignment horizontal="left" vertical="center" wrapText="1"/>
    </xf>
    <xf numFmtId="0" fontId="17" fillId="3" borderId="11" xfId="0" applyFont="1" applyFill="1" applyBorder="1" applyAlignment="1">
      <alignment horizontal="left" vertical="center" wrapText="1"/>
    </xf>
    <xf numFmtId="0" fontId="17" fillId="3" borderId="12" xfId="0" applyFont="1" applyFill="1" applyBorder="1" applyAlignment="1">
      <alignment horizontal="left" vertical="center" wrapText="1"/>
    </xf>
    <xf numFmtId="0" fontId="16" fillId="4" borderId="12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left" vertical="center" wrapText="1"/>
    </xf>
    <xf numFmtId="0" fontId="4" fillId="4" borderId="13" xfId="0" applyFont="1" applyFill="1" applyBorder="1" applyAlignment="1">
      <alignment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justify" vertical="center" wrapText="1"/>
    </xf>
    <xf numFmtId="0" fontId="16" fillId="2" borderId="10" xfId="0" applyFont="1" applyFill="1" applyBorder="1" applyAlignment="1">
      <alignment horizontal="right" vertical="center" wrapText="1"/>
    </xf>
    <xf numFmtId="0" fontId="16" fillId="2" borderId="0" xfId="0" applyFont="1" applyFill="1" applyAlignment="1">
      <alignment horizontal="right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right" vertical="center" wrapText="1"/>
    </xf>
    <xf numFmtId="0" fontId="16" fillId="4" borderId="16" xfId="0" applyFont="1" applyFill="1" applyBorder="1" applyAlignment="1">
      <alignment horizontal="left" vertical="center" wrapText="1"/>
    </xf>
    <xf numFmtId="0" fontId="17" fillId="0" borderId="0" xfId="0" applyFont="1"/>
    <xf numFmtId="0" fontId="27" fillId="0" borderId="0" xfId="0" applyFont="1"/>
    <xf numFmtId="0" fontId="28" fillId="2" borderId="0" xfId="0" applyFont="1" applyFill="1" applyAlignment="1">
      <alignment horizontal="center" vertical="center" wrapText="1"/>
    </xf>
    <xf numFmtId="0" fontId="23" fillId="0" borderId="10" xfId="0" applyFont="1" applyBorder="1" applyAlignment="1">
      <alignment horizontal="left" vertical="center" wrapText="1"/>
    </xf>
    <xf numFmtId="0" fontId="3" fillId="0" borderId="0" xfId="0" applyFont="1"/>
    <xf numFmtId="0" fontId="31" fillId="0" borderId="0" xfId="0" applyFont="1"/>
    <xf numFmtId="0" fontId="23" fillId="0" borderId="0" xfId="0" applyFont="1" applyAlignment="1">
      <alignment horizontal="left" vertical="center" wrapText="1"/>
    </xf>
    <xf numFmtId="0" fontId="29" fillId="0" borderId="18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0" fontId="23" fillId="0" borderId="20" xfId="0" applyFont="1" applyBorder="1" applyAlignment="1">
      <alignment horizontal="left" vertical="center" wrapText="1"/>
    </xf>
    <xf numFmtId="0" fontId="32" fillId="0" borderId="23" xfId="0" applyFont="1" applyBorder="1" applyAlignment="1">
      <alignment wrapText="1"/>
    </xf>
    <xf numFmtId="0" fontId="16" fillId="0" borderId="0" xfId="0" applyFont="1" applyAlignment="1">
      <alignment horizontal="left" vertical="top" wrapText="1"/>
    </xf>
    <xf numFmtId="14" fontId="4" fillId="2" borderId="0" xfId="0" applyNumberFormat="1" applyFont="1" applyFill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3" fontId="5" fillId="3" borderId="3" xfId="0" applyNumberFormat="1" applyFont="1" applyFill="1" applyBorder="1" applyAlignment="1">
      <alignment horizontal="right" vertical="center" wrapText="1"/>
    </xf>
    <xf numFmtId="3" fontId="5" fillId="3" borderId="0" xfId="0" applyNumberFormat="1" applyFont="1" applyFill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3" fontId="4" fillId="3" borderId="0" xfId="0" applyNumberFormat="1" applyFont="1" applyFill="1" applyAlignment="1">
      <alignment horizontal="right" vertical="center" wrapText="1"/>
    </xf>
    <xf numFmtId="167" fontId="5" fillId="3" borderId="1" xfId="0" applyNumberFormat="1" applyFont="1" applyFill="1" applyBorder="1" applyAlignment="1">
      <alignment horizontal="right" vertical="center" wrapText="1"/>
    </xf>
    <xf numFmtId="167" fontId="5" fillId="3" borderId="1" xfId="0" applyNumberFormat="1" applyFont="1" applyFill="1" applyBorder="1" applyAlignment="1">
      <alignment horizontal="right" vertical="center"/>
    </xf>
    <xf numFmtId="167" fontId="11" fillId="3" borderId="1" xfId="0" applyNumberFormat="1" applyFont="1" applyFill="1" applyBorder="1" applyAlignment="1">
      <alignment horizontal="right" vertical="center"/>
    </xf>
    <xf numFmtId="167" fontId="11" fillId="3" borderId="1" xfId="0" applyNumberFormat="1" applyFont="1" applyFill="1" applyBorder="1" applyAlignment="1">
      <alignment horizontal="right" vertical="center" wrapText="1"/>
    </xf>
    <xf numFmtId="167" fontId="11" fillId="3" borderId="0" xfId="0" applyNumberFormat="1" applyFont="1" applyFill="1" applyAlignment="1">
      <alignment horizontal="right" vertical="center"/>
    </xf>
    <xf numFmtId="167" fontId="11" fillId="3" borderId="0" xfId="0" applyNumberFormat="1" applyFont="1" applyFill="1" applyAlignment="1">
      <alignment horizontal="right" vertical="center" wrapText="1"/>
    </xf>
    <xf numFmtId="167" fontId="4" fillId="4" borderId="6" xfId="0" applyNumberFormat="1" applyFont="1" applyFill="1" applyBorder="1" applyAlignment="1">
      <alignment horizontal="right" vertical="center"/>
    </xf>
    <xf numFmtId="167" fontId="4" fillId="4" borderId="6" xfId="0" applyNumberFormat="1" applyFont="1" applyFill="1" applyBorder="1" applyAlignment="1">
      <alignment horizontal="right" vertical="center" wrapText="1"/>
    </xf>
    <xf numFmtId="167" fontId="5" fillId="3" borderId="0" xfId="0" applyNumberFormat="1" applyFont="1" applyFill="1" applyAlignment="1">
      <alignment horizontal="right" vertical="center" wrapText="1"/>
    </xf>
    <xf numFmtId="167" fontId="4" fillId="0" borderId="1" xfId="0" applyNumberFormat="1" applyFont="1" applyBorder="1" applyAlignment="1">
      <alignment horizontal="right" vertical="center" wrapText="1"/>
    </xf>
    <xf numFmtId="167" fontId="2" fillId="0" borderId="0" xfId="0" applyNumberFormat="1" applyFont="1"/>
    <xf numFmtId="0" fontId="2" fillId="3" borderId="3" xfId="0" applyFont="1" applyFill="1" applyBorder="1" applyAlignment="1">
      <alignment horizontal="center" vertical="center" wrapText="1"/>
    </xf>
    <xf numFmtId="169" fontId="35" fillId="4" borderId="13" xfId="1" applyNumberFormat="1" applyFont="1" applyFill="1" applyBorder="1" applyAlignment="1">
      <alignment horizontal="right" vertical="center" wrapText="1"/>
    </xf>
    <xf numFmtId="169" fontId="35" fillId="4" borderId="3" xfId="1" applyNumberFormat="1" applyFont="1" applyFill="1" applyBorder="1" applyAlignment="1">
      <alignment horizontal="right" vertical="center" wrapText="1"/>
    </xf>
    <xf numFmtId="169" fontId="36" fillId="4" borderId="3" xfId="1" applyNumberFormat="1" applyFont="1" applyFill="1" applyBorder="1" applyAlignment="1">
      <alignment horizontal="right" vertical="center" wrapText="1"/>
    </xf>
    <xf numFmtId="167" fontId="34" fillId="3" borderId="1" xfId="0" applyNumberFormat="1" applyFont="1" applyFill="1" applyBorder="1" applyAlignment="1">
      <alignment horizontal="right" vertical="center" wrapText="1"/>
    </xf>
    <xf numFmtId="3" fontId="35" fillId="5" borderId="1" xfId="0" applyNumberFormat="1" applyFont="1" applyFill="1" applyBorder="1" applyAlignment="1">
      <alignment horizontal="right" vertical="center" wrapText="1"/>
    </xf>
    <xf numFmtId="3" fontId="35" fillId="4" borderId="2" xfId="0" applyNumberFormat="1" applyFont="1" applyFill="1" applyBorder="1" applyAlignment="1">
      <alignment horizontal="right" vertical="center" wrapText="1"/>
    </xf>
    <xf numFmtId="169" fontId="5" fillId="0" borderId="1" xfId="1" applyNumberFormat="1" applyFont="1" applyBorder="1" applyAlignment="1">
      <alignment horizontal="right" vertical="center" wrapText="1"/>
    </xf>
    <xf numFmtId="167" fontId="35" fillId="4" borderId="6" xfId="0" applyNumberFormat="1" applyFont="1" applyFill="1" applyBorder="1" applyAlignment="1">
      <alignment horizontal="right" vertical="center" wrapText="1"/>
    </xf>
    <xf numFmtId="167" fontId="34" fillId="3" borderId="0" xfId="0" applyNumberFormat="1" applyFont="1" applyFill="1" applyAlignment="1">
      <alignment horizontal="right" vertical="center" wrapText="1"/>
    </xf>
    <xf numFmtId="167" fontId="34" fillId="3" borderId="1" xfId="0" applyNumberFormat="1" applyFont="1" applyFill="1" applyBorder="1" applyAlignment="1">
      <alignment horizontal="right" vertical="center"/>
    </xf>
    <xf numFmtId="167" fontId="35" fillId="4" borderId="0" xfId="0" applyNumberFormat="1" applyFont="1" applyFill="1" applyAlignment="1">
      <alignment horizontal="right" vertical="center" wrapText="1"/>
    </xf>
    <xf numFmtId="167" fontId="0" fillId="3" borderId="1" xfId="0" applyNumberFormat="1" applyFill="1" applyBorder="1" applyAlignment="1">
      <alignment wrapText="1"/>
    </xf>
    <xf numFmtId="167" fontId="0" fillId="3" borderId="1" xfId="0" applyNumberFormat="1" applyFill="1" applyBorder="1" applyAlignment="1">
      <alignment horizontal="right" vertical="center" wrapText="1"/>
    </xf>
    <xf numFmtId="167" fontId="34" fillId="3" borderId="4" xfId="0" applyNumberFormat="1" applyFont="1" applyFill="1" applyBorder="1" applyAlignment="1">
      <alignment horizontal="right" vertical="center" wrapText="1"/>
    </xf>
    <xf numFmtId="167" fontId="35" fillId="3" borderId="1" xfId="0" applyNumberFormat="1" applyFont="1" applyFill="1" applyBorder="1" applyAlignment="1">
      <alignment horizontal="right" vertical="center" wrapText="1"/>
    </xf>
    <xf numFmtId="167" fontId="35" fillId="3" borderId="0" xfId="0" applyNumberFormat="1" applyFont="1" applyFill="1" applyAlignment="1">
      <alignment horizontal="right" vertical="center" wrapText="1"/>
    </xf>
    <xf numFmtId="167" fontId="35" fillId="6" borderId="5" xfId="0" applyNumberFormat="1" applyFont="1" applyFill="1" applyBorder="1" applyAlignment="1">
      <alignment horizontal="right" vertical="center" wrapText="1"/>
    </xf>
    <xf numFmtId="3" fontId="35" fillId="4" borderId="0" xfId="0" applyNumberFormat="1" applyFont="1" applyFill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14" fillId="3" borderId="1" xfId="0" applyFont="1" applyFill="1" applyBorder="1" applyAlignment="1">
      <alignment horizontal="right" vertical="center" wrapText="1"/>
    </xf>
    <xf numFmtId="3" fontId="4" fillId="4" borderId="6" xfId="0" applyNumberFormat="1" applyFont="1" applyFill="1" applyBorder="1" applyAlignment="1">
      <alignment horizontal="right" vertical="center" wrapText="1"/>
    </xf>
    <xf numFmtId="3" fontId="2" fillId="3" borderId="3" xfId="0" applyNumberFormat="1" applyFont="1" applyFill="1" applyBorder="1" applyAlignment="1">
      <alignment horizontal="right" vertical="center" wrapText="1"/>
    </xf>
    <xf numFmtId="167" fontId="4" fillId="4" borderId="5" xfId="0" applyNumberFormat="1" applyFont="1" applyFill="1" applyBorder="1" applyAlignment="1">
      <alignment horizontal="right" vertical="center" wrapText="1"/>
    </xf>
    <xf numFmtId="3" fontId="35" fillId="3" borderId="0" xfId="0" applyNumberFormat="1" applyFont="1" applyFill="1" applyAlignment="1">
      <alignment horizontal="right" vertical="center" wrapText="1"/>
    </xf>
    <xf numFmtId="3" fontId="35" fillId="3" borderId="1" xfId="0" applyNumberFormat="1" applyFont="1" applyFill="1" applyBorder="1" applyAlignment="1">
      <alignment horizontal="right" vertical="center" wrapText="1"/>
    </xf>
    <xf numFmtId="0" fontId="5" fillId="3" borderId="1" xfId="0" quotePrefix="1" applyFont="1" applyFill="1" applyBorder="1" applyAlignment="1">
      <alignment vertical="center" wrapText="1"/>
    </xf>
    <xf numFmtId="0" fontId="5" fillId="3" borderId="0" xfId="0" quotePrefix="1" applyFont="1" applyFill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8" fillId="0" borderId="0" xfId="0" applyFont="1"/>
    <xf numFmtId="0" fontId="2" fillId="0" borderId="0" xfId="0" quotePrefix="1" applyFont="1"/>
    <xf numFmtId="0" fontId="33" fillId="2" borderId="0" xfId="0" applyFont="1" applyFill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167" fontId="34" fillId="7" borderId="1" xfId="0" applyNumberFormat="1" applyFont="1" applyFill="1" applyBorder="1" applyAlignment="1">
      <alignment horizontal="right" vertical="center" wrapText="1"/>
    </xf>
    <xf numFmtId="3" fontId="23" fillId="0" borderId="20" xfId="0" applyNumberFormat="1" applyFont="1" applyBorder="1" applyAlignment="1">
      <alignment horizontal="right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quotePrefix="1"/>
    <xf numFmtId="169" fontId="5" fillId="3" borderId="1" xfId="1" applyNumberFormat="1" applyFont="1" applyFill="1" applyBorder="1" applyAlignment="1">
      <alignment horizontal="right" vertical="center" wrapText="1"/>
    </xf>
    <xf numFmtId="170" fontId="39" fillId="7" borderId="1" xfId="0" applyNumberFormat="1" applyFont="1" applyFill="1" applyBorder="1" applyAlignment="1">
      <alignment horizontal="right" vertical="center" wrapText="1"/>
    </xf>
    <xf numFmtId="170" fontId="39" fillId="0" borderId="1" xfId="0" applyNumberFormat="1" applyFont="1" applyBorder="1" applyAlignment="1">
      <alignment horizontal="right" vertical="center" wrapText="1"/>
    </xf>
    <xf numFmtId="167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167" fontId="34" fillId="3" borderId="1" xfId="1" applyNumberFormat="1" applyFont="1" applyFill="1" applyBorder="1" applyAlignment="1">
      <alignment vertical="center" wrapText="1"/>
    </xf>
    <xf numFmtId="167" fontId="0" fillId="3" borderId="1" xfId="1" applyNumberFormat="1" applyFont="1" applyFill="1" applyBorder="1" applyAlignment="1">
      <alignment vertical="center" wrapText="1"/>
    </xf>
    <xf numFmtId="167" fontId="34" fillId="3" borderId="0" xfId="1" applyNumberFormat="1" applyFont="1" applyFill="1" applyAlignment="1">
      <alignment vertical="center" wrapText="1"/>
    </xf>
    <xf numFmtId="167" fontId="34" fillId="3" borderId="0" xfId="1" applyNumberFormat="1" applyFont="1" applyFill="1" applyBorder="1" applyAlignment="1">
      <alignment vertical="center" wrapText="1"/>
    </xf>
    <xf numFmtId="167" fontId="3" fillId="4" borderId="0" xfId="1" applyNumberFormat="1" applyFont="1" applyFill="1" applyAlignment="1">
      <alignment horizontal="right" vertical="center" wrapText="1"/>
    </xf>
    <xf numFmtId="0" fontId="40" fillId="0" borderId="0" xfId="0" applyFont="1"/>
    <xf numFmtId="0" fontId="41" fillId="0" borderId="0" xfId="0" applyFont="1" applyAlignment="1">
      <alignment wrapText="1"/>
    </xf>
    <xf numFmtId="0" fontId="3" fillId="4" borderId="2" xfId="0" applyFont="1" applyFill="1" applyBorder="1" applyAlignment="1">
      <alignment wrapText="1"/>
    </xf>
    <xf numFmtId="0" fontId="3" fillId="4" borderId="2" xfId="0" applyFont="1" applyFill="1" applyBorder="1" applyAlignment="1">
      <alignment vertical="center" wrapText="1"/>
    </xf>
    <xf numFmtId="0" fontId="42" fillId="3" borderId="4" xfId="0" applyFont="1" applyFill="1" applyBorder="1" applyAlignment="1">
      <alignment vertical="center" wrapText="1"/>
    </xf>
    <xf numFmtId="0" fontId="42" fillId="3" borderId="0" xfId="0" applyFont="1" applyFill="1" applyAlignment="1">
      <alignment vertical="center" wrapText="1"/>
    </xf>
    <xf numFmtId="0" fontId="38" fillId="3" borderId="4" xfId="0" applyFont="1" applyFill="1" applyBorder="1" applyAlignment="1">
      <alignment vertical="center" wrapText="1"/>
    </xf>
    <xf numFmtId="0" fontId="42" fillId="0" borderId="3" xfId="0" applyFont="1" applyBorder="1" applyAlignment="1">
      <alignment vertical="center"/>
    </xf>
    <xf numFmtId="0" fontId="42" fillId="0" borderId="1" xfId="0" applyFont="1" applyBorder="1" applyAlignment="1">
      <alignment vertical="center"/>
    </xf>
    <xf numFmtId="0" fontId="38" fillId="0" borderId="3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38" fillId="0" borderId="1" xfId="0" applyFont="1" applyBorder="1" applyAlignment="1">
      <alignment horizontal="right" vertical="center" wrapText="1"/>
    </xf>
    <xf numFmtId="0" fontId="4" fillId="3" borderId="3" xfId="0" applyFont="1" applyFill="1" applyBorder="1" applyAlignment="1">
      <alignment vertical="center" wrapText="1"/>
    </xf>
    <xf numFmtId="170" fontId="39" fillId="3" borderId="1" xfId="0" applyNumberFormat="1" applyFont="1" applyFill="1" applyBorder="1" applyAlignment="1">
      <alignment horizontal="right" vertical="center" wrapText="1"/>
    </xf>
    <xf numFmtId="0" fontId="43" fillId="2" borderId="0" xfId="0" applyFont="1" applyFill="1" applyAlignment="1">
      <alignment horizontal="center" vertical="center" wrapText="1"/>
    </xf>
    <xf numFmtId="14" fontId="16" fillId="2" borderId="0" xfId="0" applyNumberFormat="1" applyFont="1" applyFill="1" applyAlignment="1">
      <alignment horizontal="center" vertical="center" wrapText="1"/>
    </xf>
    <xf numFmtId="0" fontId="17" fillId="0" borderId="0" xfId="61" applyFont="1" applyAlignment="1">
      <alignment horizontal="justify" vertical="center" wrapText="1"/>
    </xf>
    <xf numFmtId="0" fontId="17" fillId="0" borderId="0" xfId="61" applyFont="1" applyAlignment="1">
      <alignment horizontal="justify" wrapText="1"/>
    </xf>
    <xf numFmtId="0" fontId="17" fillId="0" borderId="14" xfId="61" applyFont="1" applyBorder="1" applyAlignment="1">
      <alignment horizontal="justify" vertical="center" wrapText="1"/>
    </xf>
    <xf numFmtId="0" fontId="17" fillId="0" borderId="14" xfId="61" applyFont="1" applyBorder="1" applyAlignment="1">
      <alignment horizontal="justify" wrapText="1"/>
    </xf>
    <xf numFmtId="0" fontId="17" fillId="0" borderId="17" xfId="61" applyFont="1" applyBorder="1" applyAlignment="1">
      <alignment horizontal="justify" vertical="center"/>
    </xf>
    <xf numFmtId="0" fontId="17" fillId="0" borderId="17" xfId="61" applyFont="1" applyBorder="1" applyAlignment="1">
      <alignment horizontal="justify" vertical="center" wrapText="1"/>
    </xf>
    <xf numFmtId="49" fontId="17" fillId="0" borderId="0" xfId="61" quotePrefix="1" applyNumberFormat="1" applyFont="1" applyAlignment="1">
      <alignment horizontal="justify" wrapText="1"/>
    </xf>
    <xf numFmtId="49" fontId="17" fillId="0" borderId="14" xfId="61" quotePrefix="1" applyNumberFormat="1" applyFont="1" applyBorder="1" applyAlignment="1">
      <alignment horizontal="justify" wrapText="1"/>
    </xf>
    <xf numFmtId="49" fontId="17" fillId="0" borderId="17" xfId="61" quotePrefix="1" applyNumberFormat="1" applyFont="1" applyBorder="1" applyAlignment="1">
      <alignment horizontal="justify" wrapText="1"/>
    </xf>
    <xf numFmtId="0" fontId="17" fillId="0" borderId="17" xfId="61" applyFont="1" applyBorder="1" applyAlignment="1">
      <alignment horizontal="justify" wrapText="1"/>
    </xf>
    <xf numFmtId="0" fontId="17" fillId="0" borderId="26" xfId="61" applyFont="1" applyBorder="1" applyAlignment="1">
      <alignment horizontal="justify" vertical="center"/>
    </xf>
    <xf numFmtId="0" fontId="17" fillId="0" borderId="26" xfId="61" applyFont="1" applyBorder="1" applyAlignment="1">
      <alignment horizontal="justify" wrapText="1"/>
    </xf>
    <xf numFmtId="0" fontId="44" fillId="0" borderId="0" xfId="0" applyFont="1"/>
    <xf numFmtId="0" fontId="15" fillId="0" borderId="0" xfId="2" applyFont="1" applyAlignment="1">
      <alignment vertical="center"/>
    </xf>
    <xf numFmtId="0" fontId="23" fillId="0" borderId="0" xfId="2" applyFont="1" applyAlignment="1">
      <alignment wrapText="1"/>
    </xf>
    <xf numFmtId="0" fontId="2" fillId="2" borderId="0" xfId="2" applyFont="1" applyFill="1" applyAlignment="1">
      <alignment vertical="center" wrapText="1"/>
    </xf>
    <xf numFmtId="0" fontId="16" fillId="2" borderId="0" xfId="2" applyFont="1" applyFill="1" applyAlignment="1">
      <alignment horizontal="right" vertical="center" wrapText="1"/>
    </xf>
    <xf numFmtId="0" fontId="17" fillId="3" borderId="1" xfId="2" applyFont="1" applyFill="1" applyBorder="1" applyAlignment="1">
      <alignment vertical="center"/>
    </xf>
    <xf numFmtId="0" fontId="17" fillId="3" borderId="1" xfId="2" applyFont="1" applyFill="1" applyBorder="1" applyAlignment="1">
      <alignment vertical="center" wrapText="1"/>
    </xf>
    <xf numFmtId="0" fontId="17" fillId="3" borderId="1" xfId="2" applyFont="1" applyFill="1" applyBorder="1" applyAlignment="1">
      <alignment horizontal="right" vertical="center" wrapText="1"/>
    </xf>
    <xf numFmtId="0" fontId="17" fillId="3" borderId="3" xfId="2" applyFont="1" applyFill="1" applyBorder="1" applyAlignment="1">
      <alignment vertical="center" wrapText="1"/>
    </xf>
    <xf numFmtId="171" fontId="17" fillId="3" borderId="3" xfId="2" applyNumberFormat="1" applyFont="1" applyFill="1" applyBorder="1" applyAlignment="1">
      <alignment horizontal="right" vertical="center" wrapText="1"/>
    </xf>
    <xf numFmtId="171" fontId="17" fillId="0" borderId="3" xfId="2" applyNumberFormat="1" applyFont="1" applyBorder="1" applyAlignment="1">
      <alignment horizontal="right" vertical="center" wrapText="1"/>
    </xf>
    <xf numFmtId="171" fontId="17" fillId="7" borderId="3" xfId="2" applyNumberFormat="1" applyFont="1" applyFill="1" applyBorder="1" applyAlignment="1">
      <alignment horizontal="right" vertical="center" wrapText="1"/>
    </xf>
    <xf numFmtId="0" fontId="16" fillId="4" borderId="2" xfId="2" applyFont="1" applyFill="1" applyBorder="1" applyAlignment="1">
      <alignment wrapText="1"/>
    </xf>
    <xf numFmtId="0" fontId="16" fillId="4" borderId="2" xfId="2" applyFont="1" applyFill="1" applyBorder="1" applyAlignment="1">
      <alignment vertical="center" wrapText="1"/>
    </xf>
    <xf numFmtId="171" fontId="16" fillId="4" borderId="2" xfId="2" applyNumberFormat="1" applyFont="1" applyFill="1" applyBorder="1" applyAlignment="1">
      <alignment horizontal="right" vertical="center" wrapText="1"/>
    </xf>
    <xf numFmtId="0" fontId="2" fillId="0" borderId="0" xfId="2" applyFont="1"/>
    <xf numFmtId="0" fontId="6" fillId="0" borderId="0" xfId="2"/>
    <xf numFmtId="0" fontId="17" fillId="3" borderId="6" xfId="2" applyFont="1" applyFill="1" applyBorder="1" applyAlignment="1">
      <alignment vertical="center" wrapText="1"/>
    </xf>
    <xf numFmtId="171" fontId="17" fillId="0" borderId="13" xfId="2" applyNumberFormat="1" applyFont="1" applyBorder="1" applyAlignment="1">
      <alignment horizontal="right" vertical="center" wrapText="1"/>
    </xf>
    <xf numFmtId="171" fontId="17" fillId="3" borderId="13" xfId="2" applyNumberFormat="1" applyFont="1" applyFill="1" applyBorder="1" applyAlignment="1">
      <alignment horizontal="right" vertical="center" wrapText="1"/>
    </xf>
    <xf numFmtId="0" fontId="29" fillId="0" borderId="0" xfId="2" applyFont="1" applyAlignment="1">
      <alignment wrapText="1"/>
    </xf>
    <xf numFmtId="0" fontId="29" fillId="0" borderId="0" xfId="2" applyFont="1"/>
    <xf numFmtId="0" fontId="23" fillId="0" borderId="0" xfId="2" applyFont="1"/>
    <xf numFmtId="0" fontId="17" fillId="2" borderId="0" xfId="2" applyFont="1" applyFill="1" applyAlignment="1">
      <alignment vertical="center" wrapText="1"/>
    </xf>
    <xf numFmtId="9" fontId="6" fillId="0" borderId="0" xfId="50" applyFont="1"/>
    <xf numFmtId="0" fontId="5" fillId="7" borderId="1" xfId="0" applyFont="1" applyFill="1" applyBorder="1" applyAlignment="1">
      <alignment vertical="center"/>
    </xf>
    <xf numFmtId="3" fontId="17" fillId="0" borderId="0" xfId="61" applyNumberFormat="1" applyFont="1" applyAlignment="1">
      <alignment horizontal="right" wrapText="1"/>
    </xf>
    <xf numFmtId="3" fontId="17" fillId="0" borderId="0" xfId="61" applyNumberFormat="1" applyFont="1" applyAlignment="1">
      <alignment horizontal="right"/>
    </xf>
    <xf numFmtId="3" fontId="17" fillId="0" borderId="0" xfId="58" applyNumberFormat="1" applyFont="1" applyFill="1" applyBorder="1" applyAlignment="1">
      <alignment horizontal="right"/>
    </xf>
    <xf numFmtId="167" fontId="26" fillId="0" borderId="0" xfId="61" applyNumberFormat="1" applyFont="1" applyAlignment="1">
      <alignment horizontal="right" wrapText="1"/>
    </xf>
    <xf numFmtId="9" fontId="37" fillId="0" borderId="0" xfId="58" applyFont="1" applyBorder="1" applyAlignment="1">
      <alignment horizontal="right" wrapText="1"/>
    </xf>
    <xf numFmtId="3" fontId="16" fillId="4" borderId="5" xfId="0" applyNumberFormat="1" applyFont="1" applyFill="1" applyBorder="1" applyAlignment="1">
      <alignment horizontal="right" vertical="center" wrapText="1"/>
    </xf>
    <xf numFmtId="3" fontId="16" fillId="3" borderId="0" xfId="0" applyNumberFormat="1" applyFont="1" applyFill="1" applyAlignment="1">
      <alignment horizontal="right" vertical="center" wrapText="1"/>
    </xf>
    <xf numFmtId="167" fontId="16" fillId="4" borderId="2" xfId="0" applyNumberFormat="1" applyFont="1" applyFill="1" applyBorder="1" applyAlignment="1">
      <alignment vertical="center" wrapText="1"/>
    </xf>
    <xf numFmtId="3" fontId="16" fillId="4" borderId="2" xfId="0" applyNumberFormat="1" applyFont="1" applyFill="1" applyBorder="1" applyAlignment="1">
      <alignment horizontal="right" vertical="center" wrapText="1"/>
    </xf>
    <xf numFmtId="3" fontId="17" fillId="3" borderId="1" xfId="0" applyNumberFormat="1" applyFont="1" applyFill="1" applyBorder="1" applyAlignment="1">
      <alignment horizontal="right" vertical="center" wrapText="1"/>
    </xf>
    <xf numFmtId="3" fontId="16" fillId="4" borderId="6" xfId="0" applyNumberFormat="1" applyFont="1" applyFill="1" applyBorder="1" applyAlignment="1">
      <alignment horizontal="right" vertical="center" wrapText="1"/>
    </xf>
    <xf numFmtId="170" fontId="45" fillId="3" borderId="1" xfId="0" applyNumberFormat="1" applyFont="1" applyFill="1" applyBorder="1" applyAlignment="1">
      <alignment horizontal="right" vertical="center" wrapText="1"/>
    </xf>
    <xf numFmtId="167" fontId="4" fillId="3" borderId="1" xfId="0" applyNumberFormat="1" applyFont="1" applyFill="1" applyBorder="1" applyAlignment="1">
      <alignment horizontal="right" vertical="center"/>
    </xf>
    <xf numFmtId="167" fontId="4" fillId="3" borderId="1" xfId="0" applyNumberFormat="1" applyFont="1" applyFill="1" applyBorder="1" applyAlignment="1">
      <alignment horizontal="right" vertical="center" wrapText="1"/>
    </xf>
    <xf numFmtId="0" fontId="17" fillId="3" borderId="4" xfId="0" applyFont="1" applyFill="1" applyBorder="1" applyAlignment="1">
      <alignment vertical="center" wrapText="1"/>
    </xf>
    <xf numFmtId="0" fontId="17" fillId="0" borderId="0" xfId="0" applyFont="1" applyAlignment="1">
      <alignment wrapText="1"/>
    </xf>
    <xf numFmtId="0" fontId="5" fillId="0" borderId="1" xfId="0" quotePrefix="1" applyFont="1" applyBorder="1" applyAlignment="1">
      <alignment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5" fillId="3" borderId="0" xfId="0" applyFont="1" applyFill="1" applyAlignment="1">
      <alignment vertical="center"/>
    </xf>
    <xf numFmtId="0" fontId="17" fillId="0" borderId="3" xfId="0" applyFont="1" applyBorder="1" applyAlignment="1">
      <alignment vertical="center"/>
    </xf>
    <xf numFmtId="0" fontId="17" fillId="3" borderId="3" xfId="0" applyFont="1" applyFill="1" applyBorder="1" applyAlignment="1">
      <alignment vertical="center" wrapText="1"/>
    </xf>
    <xf numFmtId="0" fontId="47" fillId="0" borderId="0" xfId="0" applyFont="1"/>
    <xf numFmtId="0" fontId="48" fillId="9" borderId="3" xfId="0" applyFont="1" applyFill="1" applyBorder="1" applyAlignment="1">
      <alignment wrapText="1"/>
    </xf>
    <xf numFmtId="0" fontId="47" fillId="9" borderId="0" xfId="0" applyFont="1" applyFill="1" applyAlignment="1">
      <alignment wrapText="1"/>
    </xf>
    <xf numFmtId="0" fontId="47" fillId="9" borderId="4" xfId="0" applyFont="1" applyFill="1" applyBorder="1" applyAlignment="1">
      <alignment wrapText="1"/>
    </xf>
    <xf numFmtId="0" fontId="48" fillId="0" borderId="1" xfId="0" applyFont="1" applyBorder="1" applyAlignment="1">
      <alignment wrapText="1"/>
    </xf>
    <xf numFmtId="167" fontId="47" fillId="9" borderId="0" xfId="0" quotePrefix="1" applyNumberFormat="1" applyFont="1" applyFill="1" applyAlignment="1">
      <alignment wrapText="1"/>
    </xf>
    <xf numFmtId="167" fontId="47" fillId="9" borderId="0" xfId="0" applyNumberFormat="1" applyFont="1" applyFill="1" applyAlignment="1">
      <alignment wrapText="1"/>
    </xf>
    <xf numFmtId="167" fontId="47" fillId="9" borderId="4" xfId="0" applyNumberFormat="1" applyFont="1" applyFill="1" applyBorder="1" applyAlignment="1">
      <alignment wrapText="1"/>
    </xf>
    <xf numFmtId="167" fontId="47" fillId="9" borderId="4" xfId="0" quotePrefix="1" applyNumberFormat="1" applyFont="1" applyFill="1" applyBorder="1" applyAlignment="1">
      <alignment wrapText="1"/>
    </xf>
    <xf numFmtId="0" fontId="47" fillId="9" borderId="3" xfId="0" applyFont="1" applyFill="1" applyBorder="1" applyAlignment="1">
      <alignment horizontal="right" wrapText="1"/>
    </xf>
    <xf numFmtId="167" fontId="47" fillId="9" borderId="3" xfId="0" applyNumberFormat="1" applyFont="1" applyFill="1" applyBorder="1" applyAlignment="1">
      <alignment horizontal="right" wrapText="1"/>
    </xf>
    <xf numFmtId="0" fontId="35" fillId="8" borderId="0" xfId="0" applyFont="1" applyFill="1" applyAlignment="1">
      <alignment horizontal="center" vertical="center" wrapText="1"/>
    </xf>
    <xf numFmtId="167" fontId="35" fillId="8" borderId="0" xfId="0" applyNumberFormat="1" applyFont="1" applyFill="1" applyAlignment="1">
      <alignment horizontal="center" vertical="center" wrapText="1"/>
    </xf>
    <xf numFmtId="167" fontId="35" fillId="2" borderId="0" xfId="0" applyNumberFormat="1" applyFont="1" applyFill="1" applyAlignment="1">
      <alignment horizontal="center" vertical="center" wrapText="1"/>
    </xf>
    <xf numFmtId="0" fontId="34" fillId="0" borderId="0" xfId="0" applyFont="1"/>
    <xf numFmtId="0" fontId="34" fillId="9" borderId="8" xfId="0" applyFont="1" applyFill="1" applyBorder="1" applyAlignment="1">
      <alignment vertical="center" wrapText="1"/>
    </xf>
    <xf numFmtId="0" fontId="34" fillId="9" borderId="8" xfId="0" applyFont="1" applyFill="1" applyBorder="1" applyAlignment="1">
      <alignment horizontal="right" vertical="center" wrapText="1"/>
    </xf>
    <xf numFmtId="167" fontId="34" fillId="9" borderId="8" xfId="0" applyNumberFormat="1" applyFont="1" applyFill="1" applyBorder="1" applyAlignment="1">
      <alignment horizontal="right" vertical="center" wrapText="1"/>
    </xf>
    <xf numFmtId="0" fontId="49" fillId="9" borderId="8" xfId="0" applyFont="1" applyFill="1" applyBorder="1" applyAlignment="1">
      <alignment vertical="center" wrapText="1"/>
    </xf>
    <xf numFmtId="0" fontId="49" fillId="9" borderId="9" xfId="0" applyFont="1" applyFill="1" applyBorder="1" applyAlignment="1">
      <alignment vertical="center" wrapText="1"/>
    </xf>
    <xf numFmtId="167" fontId="49" fillId="9" borderId="8" xfId="0" applyNumberFormat="1" applyFont="1" applyFill="1" applyBorder="1" applyAlignment="1">
      <alignment vertical="center" wrapText="1"/>
    </xf>
    <xf numFmtId="167" fontId="35" fillId="9" borderId="8" xfId="0" applyNumberFormat="1" applyFont="1" applyFill="1" applyBorder="1" applyAlignment="1">
      <alignment horizontal="right" vertical="center" wrapText="1"/>
    </xf>
    <xf numFmtId="0" fontId="35" fillId="11" borderId="8" xfId="0" applyFont="1" applyFill="1" applyBorder="1" applyAlignment="1">
      <alignment horizontal="right" vertical="center" wrapText="1"/>
    </xf>
    <xf numFmtId="14" fontId="35" fillId="11" borderId="8" xfId="0" applyNumberFormat="1" applyFont="1" applyFill="1" applyBorder="1" applyAlignment="1">
      <alignment vertical="center" wrapText="1"/>
    </xf>
    <xf numFmtId="167" fontId="35" fillId="11" borderId="9" xfId="0" applyNumberFormat="1" applyFont="1" applyFill="1" applyBorder="1" applyAlignment="1">
      <alignment vertical="center" wrapText="1"/>
    </xf>
    <xf numFmtId="0" fontId="34" fillId="9" borderId="0" xfId="0" applyFont="1" applyFill="1" applyAlignment="1">
      <alignment vertical="center" wrapText="1"/>
    </xf>
    <xf numFmtId="167" fontId="34" fillId="9" borderId="8" xfId="0" applyNumberFormat="1" applyFont="1" applyFill="1" applyBorder="1" applyAlignment="1">
      <alignment vertical="center" wrapText="1"/>
    </xf>
    <xf numFmtId="167" fontId="35" fillId="0" borderId="9" xfId="0" applyNumberFormat="1" applyFont="1" applyBorder="1" applyAlignment="1">
      <alignment horizontal="right" vertical="center" wrapText="1"/>
    </xf>
    <xf numFmtId="0" fontId="34" fillId="9" borderId="15" xfId="0" applyFont="1" applyFill="1" applyBorder="1" applyAlignment="1">
      <alignment vertical="center" wrapText="1"/>
    </xf>
    <xf numFmtId="0" fontId="34" fillId="9" borderId="28" xfId="0" applyFont="1" applyFill="1" applyBorder="1" applyAlignment="1">
      <alignment vertical="center" wrapText="1"/>
    </xf>
    <xf numFmtId="14" fontId="35" fillId="11" borderId="8" xfId="0" applyNumberFormat="1" applyFont="1" applyFill="1" applyBorder="1" applyAlignment="1">
      <alignment horizontal="right" vertical="center" wrapText="1"/>
    </xf>
    <xf numFmtId="167" fontId="35" fillId="11" borderId="8" xfId="0" applyNumberFormat="1" applyFont="1" applyFill="1" applyBorder="1" applyAlignment="1">
      <alignment horizontal="right" vertical="center" wrapText="1"/>
    </xf>
    <xf numFmtId="0" fontId="49" fillId="0" borderId="8" xfId="0" applyFont="1" applyBorder="1" applyAlignment="1">
      <alignment vertical="center" wrapText="1"/>
    </xf>
    <xf numFmtId="167" fontId="35" fillId="0" borderId="8" xfId="0" applyNumberFormat="1" applyFont="1" applyBorder="1" applyAlignment="1">
      <alignment horizontal="right" vertical="center" wrapText="1"/>
    </xf>
    <xf numFmtId="167" fontId="35" fillId="11" borderId="0" xfId="0" applyNumberFormat="1" applyFont="1" applyFill="1" applyAlignment="1">
      <alignment horizontal="right" vertical="center" wrapText="1"/>
    </xf>
    <xf numFmtId="167" fontId="34" fillId="9" borderId="9" xfId="0" applyNumberFormat="1" applyFont="1" applyFill="1" applyBorder="1" applyAlignment="1">
      <alignment horizontal="right" vertical="center" wrapText="1"/>
    </xf>
    <xf numFmtId="167" fontId="35" fillId="9" borderId="9" xfId="0" applyNumberFormat="1" applyFont="1" applyFill="1" applyBorder="1" applyAlignment="1">
      <alignment horizontal="right" vertical="center" wrapText="1"/>
    </xf>
    <xf numFmtId="0" fontId="35" fillId="11" borderId="6" xfId="0" applyFont="1" applyFill="1" applyBorder="1" applyAlignment="1">
      <alignment horizontal="right" vertical="center" wrapText="1"/>
    </xf>
    <xf numFmtId="14" fontId="35" fillId="11" borderId="6" xfId="0" applyNumberFormat="1" applyFont="1" applyFill="1" applyBorder="1" applyAlignment="1">
      <alignment horizontal="right" vertical="center" wrapText="1"/>
    </xf>
    <xf numFmtId="167" fontId="35" fillId="11" borderId="6" xfId="0" applyNumberFormat="1" applyFont="1" applyFill="1" applyBorder="1" applyAlignment="1">
      <alignment horizontal="right" vertical="center" wrapText="1"/>
    </xf>
    <xf numFmtId="14" fontId="35" fillId="11" borderId="6" xfId="0" applyNumberFormat="1" applyFont="1" applyFill="1" applyBorder="1" applyAlignment="1">
      <alignment vertical="center" wrapText="1"/>
    </xf>
    <xf numFmtId="0" fontId="35" fillId="11" borderId="0" xfId="0" applyFont="1" applyFill="1" applyAlignment="1">
      <alignment vertical="center" wrapText="1"/>
    </xf>
    <xf numFmtId="0" fontId="35" fillId="11" borderId="6" xfId="0" applyFont="1" applyFill="1" applyBorder="1" applyAlignment="1">
      <alignment vertical="center" wrapText="1"/>
    </xf>
    <xf numFmtId="0" fontId="35" fillId="0" borderId="0" xfId="0" applyFont="1" applyAlignment="1">
      <alignment vertical="center" wrapText="1"/>
    </xf>
    <xf numFmtId="167" fontId="35" fillId="0" borderId="0" xfId="0" applyNumberFormat="1" applyFont="1" applyAlignment="1">
      <alignment horizontal="right" vertical="center" wrapText="1"/>
    </xf>
    <xf numFmtId="167" fontId="34" fillId="0" borderId="9" xfId="0" applyNumberFormat="1" applyFont="1" applyBorder="1" applyAlignment="1">
      <alignment horizontal="right" vertical="center" wrapText="1"/>
    </xf>
    <xf numFmtId="167" fontId="17" fillId="0" borderId="27" xfId="61" applyNumberFormat="1" applyFont="1" applyBorder="1" applyAlignment="1">
      <alignment horizontal="right" wrapText="1"/>
    </xf>
    <xf numFmtId="0" fontId="17" fillId="3" borderId="1" xfId="0" applyFont="1" applyFill="1" applyBorder="1" applyAlignment="1">
      <alignment vertical="center" wrapText="1"/>
    </xf>
    <xf numFmtId="0" fontId="17" fillId="3" borderId="1" xfId="0" quotePrefix="1" applyFont="1" applyFill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3" fontId="0" fillId="0" borderId="0" xfId="0" applyNumberFormat="1"/>
    <xf numFmtId="0" fontId="23" fillId="0" borderId="29" xfId="40" applyFont="1" applyBorder="1" applyAlignment="1">
      <alignment horizontal="right"/>
    </xf>
    <xf numFmtId="1" fontId="23" fillId="0" borderId="30" xfId="58" applyNumberFormat="1" applyFont="1" applyFill="1" applyBorder="1" applyAlignment="1">
      <alignment horizontal="right"/>
    </xf>
    <xf numFmtId="167" fontId="23" fillId="0" borderId="29" xfId="0" applyNumberFormat="1" applyFont="1" applyBorder="1" applyAlignment="1">
      <alignment horizontal="right" wrapText="1"/>
    </xf>
    <xf numFmtId="174" fontId="23" fillId="0" borderId="29" xfId="58" applyNumberFormat="1" applyFont="1" applyBorder="1" applyAlignment="1">
      <alignment horizontal="right" wrapText="1"/>
    </xf>
    <xf numFmtId="166" fontId="23" fillId="0" borderId="31" xfId="41" applyNumberFormat="1" applyFont="1" applyFill="1" applyBorder="1" applyAlignment="1">
      <alignment horizontal="right"/>
    </xf>
    <xf numFmtId="166" fontId="23" fillId="0" borderId="32" xfId="41" applyNumberFormat="1" applyFont="1" applyFill="1" applyBorder="1" applyAlignment="1">
      <alignment horizontal="right" wrapText="1"/>
    </xf>
    <xf numFmtId="168" fontId="23" fillId="0" borderId="31" xfId="0" applyNumberFormat="1" applyFont="1" applyBorder="1" applyAlignment="1">
      <alignment horizontal="right" wrapText="1"/>
    </xf>
    <xf numFmtId="174" fontId="23" fillId="0" borderId="31" xfId="58" applyNumberFormat="1" applyFont="1" applyBorder="1" applyAlignment="1">
      <alignment horizontal="right" wrapText="1"/>
    </xf>
    <xf numFmtId="166" fontId="23" fillId="0" borderId="14" xfId="41" applyNumberFormat="1" applyFont="1" applyFill="1" applyBorder="1" applyAlignment="1">
      <alignment horizontal="right"/>
    </xf>
    <xf numFmtId="166" fontId="23" fillId="0" borderId="22" xfId="41" applyNumberFormat="1" applyFont="1" applyFill="1" applyBorder="1" applyAlignment="1">
      <alignment horizontal="right" wrapText="1"/>
    </xf>
    <xf numFmtId="168" fontId="23" fillId="0" borderId="14" xfId="0" applyNumberFormat="1" applyFont="1" applyBorder="1" applyAlignment="1">
      <alignment horizontal="right" wrapText="1"/>
    </xf>
    <xf numFmtId="174" fontId="23" fillId="0" borderId="14" xfId="58" applyNumberFormat="1" applyFont="1" applyBorder="1" applyAlignment="1">
      <alignment horizontal="right" wrapText="1"/>
    </xf>
    <xf numFmtId="166" fontId="23" fillId="0" borderId="14" xfId="41" applyNumberFormat="1" applyFont="1" applyFill="1" applyBorder="1" applyAlignment="1">
      <alignment horizontal="right" vertical="center"/>
    </xf>
    <xf numFmtId="166" fontId="23" fillId="0" borderId="22" xfId="41" applyNumberFormat="1" applyFont="1" applyFill="1" applyBorder="1" applyAlignment="1">
      <alignment horizontal="right" vertical="center" wrapText="1"/>
    </xf>
    <xf numFmtId="168" fontId="23" fillId="0" borderId="14" xfId="0" applyNumberFormat="1" applyFont="1" applyBorder="1" applyAlignment="1">
      <alignment horizontal="right" vertical="center" wrapText="1"/>
    </xf>
    <xf numFmtId="174" fontId="23" fillId="0" borderId="14" xfId="58" applyNumberFormat="1" applyFont="1" applyBorder="1" applyAlignment="1">
      <alignment horizontal="right" vertical="center" wrapText="1"/>
    </xf>
    <xf numFmtId="166" fontId="23" fillId="0" borderId="33" xfId="0" applyNumberFormat="1" applyFont="1" applyBorder="1" applyAlignment="1">
      <alignment horizontal="right" vertical="center" wrapText="1"/>
    </xf>
    <xf numFmtId="166" fontId="23" fillId="0" borderId="33" xfId="0" applyNumberFormat="1" applyFont="1" applyBorder="1" applyAlignment="1">
      <alignment horizontal="right" vertical="center"/>
    </xf>
    <xf numFmtId="166" fontId="23" fillId="0" borderId="25" xfId="0" applyNumberFormat="1" applyFont="1" applyBorder="1" applyAlignment="1">
      <alignment horizontal="right" vertical="center"/>
    </xf>
    <xf numFmtId="168" fontId="23" fillId="0" borderId="24" xfId="0" applyNumberFormat="1" applyFont="1" applyBorder="1" applyAlignment="1">
      <alignment horizontal="right" vertical="center" wrapText="1"/>
    </xf>
    <xf numFmtId="174" fontId="23" fillId="0" borderId="33" xfId="58" applyNumberFormat="1" applyFont="1" applyBorder="1" applyAlignment="1">
      <alignment horizontal="right" vertical="center" wrapText="1"/>
    </xf>
    <xf numFmtId="3" fontId="23" fillId="0" borderId="34" xfId="41" applyNumberFormat="1" applyFont="1" applyFill="1" applyBorder="1" applyAlignment="1">
      <alignment horizontal="right"/>
    </xf>
    <xf numFmtId="3" fontId="23" fillId="0" borderId="34" xfId="41" applyNumberFormat="1" applyFont="1" applyFill="1" applyBorder="1" applyAlignment="1">
      <alignment horizontal="right" wrapText="1"/>
    </xf>
    <xf numFmtId="3" fontId="23" fillId="0" borderId="35" xfId="0" applyNumberFormat="1" applyFont="1" applyBorder="1" applyAlignment="1">
      <alignment horizontal="right"/>
    </xf>
    <xf numFmtId="167" fontId="23" fillId="0" borderId="34" xfId="0" applyNumberFormat="1" applyFont="1" applyBorder="1" applyAlignment="1">
      <alignment horizontal="right" wrapText="1"/>
    </xf>
    <xf numFmtId="174" fontId="23" fillId="0" borderId="34" xfId="58" applyNumberFormat="1" applyFont="1" applyBorder="1" applyAlignment="1">
      <alignment horizontal="right" wrapText="1"/>
    </xf>
    <xf numFmtId="3" fontId="23" fillId="0" borderId="14" xfId="41" applyNumberFormat="1" applyFont="1" applyFill="1" applyBorder="1" applyAlignment="1">
      <alignment horizontal="right"/>
    </xf>
    <xf numFmtId="3" fontId="23" fillId="0" borderId="14" xfId="41" applyNumberFormat="1" applyFont="1" applyFill="1" applyBorder="1" applyAlignment="1">
      <alignment horizontal="right" wrapText="1"/>
    </xf>
    <xf numFmtId="3" fontId="23" fillId="0" borderId="21" xfId="0" applyNumberFormat="1" applyFont="1" applyBorder="1" applyAlignment="1">
      <alignment horizontal="right"/>
    </xf>
    <xf numFmtId="3" fontId="23" fillId="0" borderId="22" xfId="0" applyNumberFormat="1" applyFont="1" applyBorder="1" applyAlignment="1">
      <alignment horizontal="right"/>
    </xf>
    <xf numFmtId="167" fontId="23" fillId="0" borderId="14" xfId="0" applyNumberFormat="1" applyFont="1" applyBorder="1" applyAlignment="1">
      <alignment horizontal="right" wrapText="1"/>
    </xf>
    <xf numFmtId="174" fontId="23" fillId="0" borderId="14" xfId="58" applyNumberFormat="1" applyFont="1" applyFill="1" applyBorder="1" applyAlignment="1">
      <alignment horizontal="right" wrapText="1"/>
    </xf>
    <xf numFmtId="3" fontId="23" fillId="0" borderId="33" xfId="0" applyNumberFormat="1" applyFont="1" applyBorder="1" applyAlignment="1">
      <alignment horizontal="right" wrapText="1"/>
    </xf>
    <xf numFmtId="3" fontId="23" fillId="0" borderId="33" xfId="41" applyNumberFormat="1" applyFont="1" applyFill="1" applyBorder="1" applyAlignment="1">
      <alignment horizontal="right" wrapText="1"/>
    </xf>
    <xf numFmtId="3" fontId="23" fillId="0" borderId="33" xfId="0" applyNumberFormat="1" applyFont="1" applyBorder="1" applyAlignment="1">
      <alignment horizontal="right"/>
    </xf>
    <xf numFmtId="3" fontId="23" fillId="0" borderId="36" xfId="0" applyNumberFormat="1" applyFont="1" applyBorder="1" applyAlignment="1">
      <alignment horizontal="right"/>
    </xf>
    <xf numFmtId="3" fontId="23" fillId="0" borderId="25" xfId="0" applyNumberFormat="1" applyFont="1" applyBorder="1" applyAlignment="1">
      <alignment horizontal="right"/>
    </xf>
    <xf numFmtId="167" fontId="23" fillId="0" borderId="24" xfId="0" applyNumberFormat="1" applyFont="1" applyBorder="1" applyAlignment="1">
      <alignment horizontal="right" wrapText="1"/>
    </xf>
    <xf numFmtId="174" fontId="23" fillId="0" borderId="33" xfId="58" applyNumberFormat="1" applyFont="1" applyBorder="1" applyAlignment="1">
      <alignment horizontal="right" wrapText="1"/>
    </xf>
    <xf numFmtId="175" fontId="23" fillId="0" borderId="34" xfId="50" applyNumberFormat="1" applyFont="1" applyFill="1" applyBorder="1" applyAlignment="1">
      <alignment horizontal="right" wrapText="1"/>
    </xf>
    <xf numFmtId="175" fontId="23" fillId="0" borderId="14" xfId="50" applyNumberFormat="1" applyFont="1" applyFill="1" applyBorder="1" applyAlignment="1">
      <alignment horizontal="right" wrapText="1"/>
    </xf>
    <xf numFmtId="172" fontId="23" fillId="0" borderId="14" xfId="41" applyNumberFormat="1" applyFont="1" applyFill="1" applyBorder="1" applyAlignment="1">
      <alignment horizontal="right"/>
    </xf>
    <xf numFmtId="172" fontId="23" fillId="0" borderId="21" xfId="41" applyNumberFormat="1" applyFont="1" applyFill="1" applyBorder="1" applyAlignment="1">
      <alignment horizontal="right"/>
    </xf>
    <xf numFmtId="172" fontId="23" fillId="0" borderId="22" xfId="41" applyNumberFormat="1" applyFont="1" applyFill="1" applyBorder="1" applyAlignment="1">
      <alignment horizontal="right"/>
    </xf>
    <xf numFmtId="172" fontId="23" fillId="0" borderId="14" xfId="0" applyNumberFormat="1" applyFont="1" applyBorder="1" applyAlignment="1">
      <alignment horizontal="right" wrapText="1"/>
    </xf>
    <xf numFmtId="174" fontId="23" fillId="0" borderId="14" xfId="50" applyNumberFormat="1" applyFont="1" applyBorder="1" applyAlignment="1">
      <alignment horizontal="right" wrapText="1"/>
    </xf>
    <xf numFmtId="172" fontId="23" fillId="0" borderId="33" xfId="0" applyNumberFormat="1" applyFont="1" applyBorder="1" applyAlignment="1">
      <alignment horizontal="right" wrapText="1"/>
    </xf>
    <xf numFmtId="172" fontId="23" fillId="0" borderId="33" xfId="41" applyNumberFormat="1" applyFont="1" applyFill="1" applyBorder="1" applyAlignment="1">
      <alignment horizontal="right"/>
    </xf>
    <xf numFmtId="172" fontId="23" fillId="0" borderId="25" xfId="41" applyNumberFormat="1" applyFont="1" applyFill="1" applyBorder="1" applyAlignment="1">
      <alignment horizontal="right"/>
    </xf>
    <xf numFmtId="174" fontId="23" fillId="0" borderId="34" xfId="58" applyNumberFormat="1" applyFont="1" applyFill="1" applyBorder="1" applyAlignment="1">
      <alignment horizontal="right"/>
    </xf>
    <xf numFmtId="174" fontId="23" fillId="0" borderId="37" xfId="58" applyNumberFormat="1" applyFont="1" applyFill="1" applyBorder="1" applyAlignment="1">
      <alignment horizontal="right"/>
    </xf>
    <xf numFmtId="174" fontId="23" fillId="0" borderId="35" xfId="58" applyNumberFormat="1" applyFont="1" applyFill="1" applyBorder="1" applyAlignment="1">
      <alignment horizontal="right"/>
    </xf>
    <xf numFmtId="174" fontId="23" fillId="0" borderId="14" xfId="58" applyNumberFormat="1" applyFont="1" applyFill="1" applyBorder="1" applyAlignment="1">
      <alignment horizontal="right"/>
    </xf>
    <xf numFmtId="174" fontId="23" fillId="0" borderId="21" xfId="58" applyNumberFormat="1" applyFont="1" applyFill="1" applyBorder="1" applyAlignment="1">
      <alignment horizontal="right"/>
    </xf>
    <xf numFmtId="174" fontId="23" fillId="0" borderId="22" xfId="58" applyNumberFormat="1" applyFont="1" applyFill="1" applyBorder="1" applyAlignment="1">
      <alignment horizontal="right"/>
    </xf>
    <xf numFmtId="176" fontId="23" fillId="0" borderId="14" xfId="58" applyNumberFormat="1" applyFont="1" applyFill="1" applyBorder="1" applyAlignment="1">
      <alignment horizontal="right"/>
    </xf>
    <xf numFmtId="176" fontId="23" fillId="0" borderId="21" xfId="58" applyNumberFormat="1" applyFont="1" applyFill="1" applyBorder="1" applyAlignment="1">
      <alignment horizontal="right"/>
    </xf>
    <xf numFmtId="176" fontId="23" fillId="0" borderId="22" xfId="58" applyNumberFormat="1" applyFont="1" applyFill="1" applyBorder="1" applyAlignment="1">
      <alignment horizontal="right"/>
    </xf>
    <xf numFmtId="0" fontId="23" fillId="0" borderId="31" xfId="0" applyFont="1" applyBorder="1" applyAlignment="1">
      <alignment horizontal="right" vertical="center" wrapText="1"/>
    </xf>
    <xf numFmtId="0" fontId="30" fillId="0" borderId="31" xfId="0" applyFont="1" applyBorder="1" applyAlignment="1">
      <alignment horizontal="right" vertical="center" wrapText="1"/>
    </xf>
    <xf numFmtId="3" fontId="33" fillId="0" borderId="14" xfId="0" applyNumberFormat="1" applyFont="1" applyBorder="1" applyAlignment="1">
      <alignment horizontal="right" vertical="center"/>
    </xf>
    <xf numFmtId="173" fontId="0" fillId="0" borderId="14" xfId="33" applyNumberFormat="1" applyFont="1" applyBorder="1" applyAlignment="1">
      <alignment horizontal="right" wrapText="1"/>
    </xf>
    <xf numFmtId="3" fontId="0" fillId="0" borderId="14" xfId="0" applyNumberFormat="1" applyBorder="1" applyAlignment="1">
      <alignment horizontal="right" vertical="center"/>
    </xf>
    <xf numFmtId="171" fontId="0" fillId="0" borderId="14" xfId="33" applyNumberFormat="1" applyFont="1" applyBorder="1" applyAlignment="1">
      <alignment horizontal="right" wrapText="1"/>
    </xf>
    <xf numFmtId="174" fontId="2" fillId="0" borderId="14" xfId="50" applyNumberFormat="1" applyFont="1" applyBorder="1" applyAlignment="1">
      <alignment horizontal="right" wrapText="1"/>
    </xf>
    <xf numFmtId="174" fontId="23" fillId="0" borderId="20" xfId="0" applyNumberFormat="1" applyFont="1" applyBorder="1" applyAlignment="1">
      <alignment horizontal="right" vertical="center" wrapText="1"/>
    </xf>
    <xf numFmtId="173" fontId="33" fillId="0" borderId="14" xfId="33" applyNumberFormat="1" applyFont="1" applyBorder="1" applyAlignment="1">
      <alignment horizontal="right" wrapText="1"/>
    </xf>
    <xf numFmtId="174" fontId="33" fillId="0" borderId="14" xfId="50" applyNumberFormat="1" applyFont="1" applyBorder="1" applyAlignment="1">
      <alignment horizontal="right" wrapText="1"/>
    </xf>
    <xf numFmtId="171" fontId="33" fillId="0" borderId="14" xfId="33" applyNumberFormat="1" applyFont="1" applyBorder="1" applyAlignment="1">
      <alignment horizontal="right" wrapText="1"/>
    </xf>
    <xf numFmtId="3" fontId="31" fillId="0" borderId="0" xfId="0" applyNumberFormat="1" applyFont="1"/>
    <xf numFmtId="0" fontId="46" fillId="8" borderId="0" xfId="0" applyFont="1" applyFill="1"/>
    <xf numFmtId="0" fontId="46" fillId="8" borderId="0" xfId="0" applyFont="1" applyFill="1" applyAlignment="1">
      <alignment horizontal="center" wrapText="1"/>
    </xf>
    <xf numFmtId="0" fontId="46" fillId="10" borderId="1" xfId="0" applyFont="1" applyFill="1" applyBorder="1" applyAlignment="1">
      <alignment wrapText="1"/>
    </xf>
    <xf numFmtId="14" fontId="46" fillId="10" borderId="1" xfId="0" applyNumberFormat="1" applyFont="1" applyFill="1" applyBorder="1" applyAlignment="1">
      <alignment wrapText="1"/>
    </xf>
    <xf numFmtId="167" fontId="46" fillId="10" borderId="1" xfId="0" applyNumberFormat="1" applyFont="1" applyFill="1" applyBorder="1" applyAlignment="1">
      <alignment wrapText="1"/>
    </xf>
    <xf numFmtId="0" fontId="46" fillId="10" borderId="0" xfId="0" applyFont="1" applyFill="1" applyAlignment="1">
      <alignment wrapText="1"/>
    </xf>
    <xf numFmtId="14" fontId="46" fillId="10" borderId="0" xfId="0" applyNumberFormat="1" applyFont="1" applyFill="1" applyAlignment="1">
      <alignment horizontal="right" wrapText="1"/>
    </xf>
    <xf numFmtId="167" fontId="46" fillId="10" borderId="0" xfId="0" applyNumberFormat="1" applyFont="1" applyFill="1" applyAlignment="1">
      <alignment wrapText="1"/>
    </xf>
    <xf numFmtId="167" fontId="46" fillId="0" borderId="1" xfId="0" applyNumberFormat="1" applyFont="1" applyBorder="1" applyAlignment="1">
      <alignment wrapText="1"/>
    </xf>
    <xf numFmtId="0" fontId="46" fillId="10" borderId="6" xfId="0" applyFont="1" applyFill="1" applyBorder="1" applyAlignment="1">
      <alignment wrapText="1"/>
    </xf>
    <xf numFmtId="14" fontId="46" fillId="10" borderId="6" xfId="0" applyNumberFormat="1" applyFont="1" applyFill="1" applyBorder="1" applyAlignment="1">
      <alignment horizontal="right" wrapText="1"/>
    </xf>
    <xf numFmtId="167" fontId="46" fillId="10" borderId="6" xfId="0" applyNumberFormat="1" applyFont="1" applyFill="1" applyBorder="1" applyAlignment="1">
      <alignment wrapText="1"/>
    </xf>
    <xf numFmtId="0" fontId="46" fillId="11" borderId="0" xfId="0" applyFont="1" applyFill="1" applyAlignment="1">
      <alignment wrapText="1"/>
    </xf>
    <xf numFmtId="167" fontId="46" fillId="11" borderId="0" xfId="0" applyNumberFormat="1" applyFont="1" applyFill="1" applyAlignment="1">
      <alignment wrapText="1"/>
    </xf>
    <xf numFmtId="0" fontId="46" fillId="11" borderId="6" xfId="0" applyFont="1" applyFill="1" applyBorder="1" applyAlignment="1">
      <alignment wrapText="1"/>
    </xf>
    <xf numFmtId="167" fontId="46" fillId="11" borderId="6" xfId="0" applyNumberFormat="1" applyFont="1" applyFill="1" applyBorder="1" applyAlignment="1">
      <alignment wrapText="1"/>
    </xf>
    <xf numFmtId="0" fontId="46" fillId="0" borderId="0" xfId="0" applyFont="1" applyAlignment="1">
      <alignment wrapText="1"/>
    </xf>
    <xf numFmtId="167" fontId="46" fillId="0" borderId="0" xfId="0" applyNumberFormat="1" applyFont="1" applyAlignment="1">
      <alignment wrapText="1"/>
    </xf>
    <xf numFmtId="167" fontId="46" fillId="8" borderId="0" xfId="0" applyNumberFormat="1" applyFont="1" applyFill="1" applyAlignment="1">
      <alignment horizontal="center" wrapText="1"/>
    </xf>
    <xf numFmtId="14" fontId="46" fillId="10" borderId="6" xfId="0" applyNumberFormat="1" applyFont="1" applyFill="1" applyBorder="1" applyAlignment="1">
      <alignment wrapText="1"/>
    </xf>
    <xf numFmtId="3" fontId="34" fillId="3" borderId="1" xfId="0" applyNumberFormat="1" applyFont="1" applyFill="1" applyBorder="1" applyAlignment="1">
      <alignment horizontal="right" vertical="center" wrapText="1"/>
    </xf>
  </cellXfs>
  <cellStyles count="170">
    <cellStyle name="Comma" xfId="1" builtinId="3"/>
    <cellStyle name="Comma 10" xfId="121" xr:uid="{EA5041A4-892C-4869-80CF-0F66DADA99E0}"/>
    <cellStyle name="Comma 10 2" xfId="159" xr:uid="{4F815373-F316-4C05-93F3-7DAC1841972F}"/>
    <cellStyle name="Comma 11" xfId="41" xr:uid="{2D3D6455-8329-42F6-922F-D523A07124D8}"/>
    <cellStyle name="Comma 12" xfId="90" xr:uid="{DE97299B-D92E-4524-8556-6011B5C88596}"/>
    <cellStyle name="Comma 12 2" xfId="132" xr:uid="{4F7562B6-910E-40C3-86A0-922AC0AC0891}"/>
    <cellStyle name="Comma 13" xfId="79" xr:uid="{54B28251-0EF1-47EE-9F18-8C495DA6D481}"/>
    <cellStyle name="Comma 2" xfId="11" xr:uid="{AEF8A149-EF50-4E88-9F82-72E36CBB3ADA}"/>
    <cellStyle name="Comma 2 2" xfId="38" xr:uid="{D74998AF-B10F-4D64-B846-73374290D31D}"/>
    <cellStyle name="Comma 3" xfId="7" xr:uid="{5B6BC073-BD69-426E-B17D-C1661890267B}"/>
    <cellStyle name="Comma 3 10" xfId="78" xr:uid="{7CDFE61C-F130-49BE-90AF-DDD2ADAAF7E9}"/>
    <cellStyle name="Comma 3 2" xfId="19" xr:uid="{ACE9F94C-3767-495D-A863-91BF6C1291BA}"/>
    <cellStyle name="Comma 3 2 2" xfId="25" xr:uid="{0E67213F-5661-44AC-AA0E-F5D2680C9A1D}"/>
    <cellStyle name="Comma 3 2 2 2" xfId="69" xr:uid="{77A26FF4-0F76-4FE7-B885-67B8E0EC4A1E}"/>
    <cellStyle name="Comma 3 2 2 2 2" xfId="152" xr:uid="{4162D7E9-6F20-4CF1-91CF-39C83AE96678}"/>
    <cellStyle name="Comma 3 2 2 2 3" xfId="114" xr:uid="{5E0E01FB-305F-406C-B4E0-1D5124489002}"/>
    <cellStyle name="Comma 3 2 2 3" xfId="126" xr:uid="{2D777F5F-3B92-4AAF-A5D7-946CADB863D4}"/>
    <cellStyle name="Comma 3 2 2 3 2" xfId="164" xr:uid="{8A1228B0-CCB9-44F2-AC64-2F698C2D093F}"/>
    <cellStyle name="Comma 3 2 2 4" xfId="98" xr:uid="{A1EEBA36-495F-4B8F-B208-A9EF43CE99F8}"/>
    <cellStyle name="Comma 3 2 2 5" xfId="139" xr:uid="{27E35BD0-F929-4D08-BC81-DA09AE9477AB}"/>
    <cellStyle name="Comma 3 2 2 6" xfId="84" xr:uid="{7237EBCA-D2AE-4C24-8B74-DC27DB931F1B}"/>
    <cellStyle name="Comma 3 2 3" xfId="29" xr:uid="{BE6BEFCD-C049-491A-85E8-737F3E3DDFB9}"/>
    <cellStyle name="Comma 3 2 3 2" xfId="73" xr:uid="{BCC3D714-9269-4EB7-AD8B-2326AC600685}"/>
    <cellStyle name="Comma 3 2 3 2 2" xfId="156" xr:uid="{594C264F-62B7-435E-89F3-30C2FE0BDB04}"/>
    <cellStyle name="Comma 3 2 3 2 3" xfId="118" xr:uid="{712E6072-B097-4303-A445-08C553938B9B}"/>
    <cellStyle name="Comma 3 2 3 3" xfId="130" xr:uid="{5CC8FA0E-9057-43E8-A309-AE35D383B298}"/>
    <cellStyle name="Comma 3 2 3 3 2" xfId="168" xr:uid="{23D44701-6036-4A36-B4B3-0B31B2C8B778}"/>
    <cellStyle name="Comma 3 2 3 4" xfId="102" xr:uid="{49D8BF2B-BCB4-4665-AE31-3538E9C562E7}"/>
    <cellStyle name="Comma 3 2 3 5" xfId="143" xr:uid="{538FEF81-70C1-415B-A25C-A47A39DF233E}"/>
    <cellStyle name="Comma 3 2 3 6" xfId="88" xr:uid="{13E7952F-0F20-4D86-89E1-D1BE3A8CDA08}"/>
    <cellStyle name="Comma 3 2 4" xfId="52" xr:uid="{0FA2B893-DB81-43D2-854B-3069C1BFC21E}"/>
    <cellStyle name="Comma 3 2 5" xfId="64" xr:uid="{7897466E-3965-4F29-9B75-076C1E9E2DD3}"/>
    <cellStyle name="Comma 3 2 5 2" xfId="148" xr:uid="{590C7397-AE37-4F8F-B1AA-DFF95E701E8F}"/>
    <cellStyle name="Comma 3 2 5 3" xfId="110" xr:uid="{80C56EB3-0517-40C3-99A6-0856A52C873F}"/>
    <cellStyle name="Comma 3 2 6" xfId="122" xr:uid="{0D7EB14F-133B-4DBF-8AD0-532AC3100C3D}"/>
    <cellStyle name="Comma 3 2 6 2" xfId="160" xr:uid="{92E0009F-F752-4E95-9D7A-2F77FF66F569}"/>
    <cellStyle name="Comma 3 2 7" xfId="93" xr:uid="{F141D029-4DB7-4B0E-ADCE-11A6C396CE98}"/>
    <cellStyle name="Comma 3 2 8" xfId="135" xr:uid="{732E5845-8692-4353-943B-517798E43356}"/>
    <cellStyle name="Comma 3 2 9" xfId="80" xr:uid="{C882DA36-B09B-417F-BB4E-F455DF3C4A66}"/>
    <cellStyle name="Comma 3 3" xfId="23" xr:uid="{3A79085F-027B-48CD-8DA4-BB38DF5803BA}"/>
    <cellStyle name="Comma 3 3 2" xfId="67" xr:uid="{5069C750-60A9-4AF3-9D3F-D756C4C0F941}"/>
    <cellStyle name="Comma 3 3 2 2" xfId="150" xr:uid="{6CBD0E98-BFF4-43AA-BC14-910729636ED2}"/>
    <cellStyle name="Comma 3 3 2 3" xfId="112" xr:uid="{6D739CAF-14F4-44BF-B26B-F61FA197E8AA}"/>
    <cellStyle name="Comma 3 3 3" xfId="124" xr:uid="{D2051184-E475-40BD-8A73-EE0D1F598FF0}"/>
    <cellStyle name="Comma 3 3 3 2" xfId="162" xr:uid="{42B2EFD6-2D52-4145-974D-04251A141B27}"/>
    <cellStyle name="Comma 3 3 4" xfId="96" xr:uid="{E3BE2D56-FEB6-4042-A0A9-7CEC2939D89B}"/>
    <cellStyle name="Comma 3 3 5" xfId="137" xr:uid="{4597BA3B-248C-4F3C-9C73-FC8DCEB5EECE}"/>
    <cellStyle name="Comma 3 3 6" xfId="82" xr:uid="{61A4D4E4-1597-4AB8-8363-50459943F9C2}"/>
    <cellStyle name="Comma 3 4" xfId="27" xr:uid="{8BC78D57-56A1-4AEC-BF94-4E397CFC3CA9}"/>
    <cellStyle name="Comma 3 4 2" xfId="71" xr:uid="{1DC83712-4352-4D22-BE3A-3BDD8F52A422}"/>
    <cellStyle name="Comma 3 4 2 2" xfId="154" xr:uid="{B802B957-DD33-4C99-BCE1-B49CBE2559A9}"/>
    <cellStyle name="Comma 3 4 2 3" xfId="116" xr:uid="{9A319EC3-C7B5-4EEA-A8DD-B709DA44B57F}"/>
    <cellStyle name="Comma 3 4 3" xfId="128" xr:uid="{7E431913-E7DF-4A4B-AA59-F73E32E9A460}"/>
    <cellStyle name="Comma 3 4 3 2" xfId="166" xr:uid="{557C081C-55F4-4B70-B7F7-EEAF4BF2D5D4}"/>
    <cellStyle name="Comma 3 4 4" xfId="100" xr:uid="{92617771-16DC-432C-B56A-AFCB36A4346E}"/>
    <cellStyle name="Comma 3 4 5" xfId="141" xr:uid="{06BD6C86-D7D1-4628-8E19-EEDE0759250E}"/>
    <cellStyle name="Comma 3 4 6" xfId="86" xr:uid="{F9E9CD38-05A5-440E-B8B7-B12EAC1399B9}"/>
    <cellStyle name="Comma 3 5" xfId="45" xr:uid="{B77B85C2-225C-4CA5-9493-DFB62754FE9E}"/>
    <cellStyle name="Comma 3 6" xfId="62" xr:uid="{3BAA4BF7-9EB7-4E27-AF32-21D5B2680D73}"/>
    <cellStyle name="Comma 3 6 2" xfId="146" xr:uid="{BFF572B2-256A-4141-B2DC-91B6987B7181}"/>
    <cellStyle name="Comma 3 6 3" xfId="108" xr:uid="{976A2E27-16C4-4C84-9686-899C625EE138}"/>
    <cellStyle name="Comma 3 7" xfId="120" xr:uid="{7767477E-C0F8-4538-8048-B400B1364A32}"/>
    <cellStyle name="Comma 3 7 2" xfId="158" xr:uid="{755CBB45-5EA3-4B79-B636-486C4243853C}"/>
    <cellStyle name="Comma 3 8" xfId="91" xr:uid="{8965EAE8-B2F5-4FE8-9A9E-BD87EE833048}"/>
    <cellStyle name="Comma 3 9" xfId="133" xr:uid="{BDF0ADCC-17B1-45AA-89E2-3512E01DCED6}"/>
    <cellStyle name="Comma 4" xfId="21" xr:uid="{83CFF771-A72E-47AF-B2C7-57C60E095281}"/>
    <cellStyle name="Comma 4 2" xfId="26" xr:uid="{E47FE45C-6D29-4A65-B402-2EDB0CC455D0}"/>
    <cellStyle name="Comma 4 2 2" xfId="70" xr:uid="{534DB958-5CEA-4A62-A115-A9AE1AB50867}"/>
    <cellStyle name="Comma 4 2 2 2" xfId="153" xr:uid="{234F4DB5-FEBD-4DDB-B20F-40191EED0682}"/>
    <cellStyle name="Comma 4 2 2 3" xfId="115" xr:uid="{022D1FC0-275D-44DD-8B87-980EA9607639}"/>
    <cellStyle name="Comma 4 2 3" xfId="127" xr:uid="{D1413A1D-3811-4847-AF62-50A545686152}"/>
    <cellStyle name="Comma 4 2 3 2" xfId="165" xr:uid="{63AFFFD2-4395-4435-8901-73E222C42A75}"/>
    <cellStyle name="Comma 4 2 4" xfId="99" xr:uid="{DC6904F7-8354-4FD4-9032-1121B6851854}"/>
    <cellStyle name="Comma 4 2 5" xfId="140" xr:uid="{0ABB08E8-85F4-4190-874F-67423988AE51}"/>
    <cellStyle name="Comma 4 2 6" xfId="85" xr:uid="{15AE3B19-58AB-42F0-B9A4-BD06E20BDDDD}"/>
    <cellStyle name="Comma 4 3" xfId="30" xr:uid="{E4A73FA0-A1E0-43BE-BEF5-DCA33C23522C}"/>
    <cellStyle name="Comma 4 3 2" xfId="74" xr:uid="{56A4BF3E-797B-45E1-A803-100D84A4150A}"/>
    <cellStyle name="Comma 4 3 2 2" xfId="157" xr:uid="{5F2C3289-C8ED-4755-835C-188878D1333E}"/>
    <cellStyle name="Comma 4 3 2 3" xfId="119" xr:uid="{B369D34E-33A8-44F7-B0B5-3E279CCAF858}"/>
    <cellStyle name="Comma 4 3 3" xfId="131" xr:uid="{A9B3812F-6F2D-4522-81D2-128116553289}"/>
    <cellStyle name="Comma 4 3 3 2" xfId="169" xr:uid="{E499A849-4E01-4EB3-8160-0FE4058D3C6C}"/>
    <cellStyle name="Comma 4 3 4" xfId="103" xr:uid="{D6289919-3B1A-492D-B82A-293BE80BE84C}"/>
    <cellStyle name="Comma 4 3 5" xfId="144" xr:uid="{CCA97662-18A2-4D93-83C9-B2A06EAF2815}"/>
    <cellStyle name="Comma 4 3 6" xfId="89" xr:uid="{77F12EB3-FB90-4932-8E13-447D11AFD3ED}"/>
    <cellStyle name="Comma 4 4" xfId="48" xr:uid="{39149CF1-5267-4207-B6C9-FA44DA9E7C99}"/>
    <cellStyle name="Comma 4 4 2" xfId="145" xr:uid="{5B0A6EAF-CDB4-4B48-B90D-65397DD4F569}"/>
    <cellStyle name="Comma 4 4 3" xfId="105" xr:uid="{AAB26AF9-B2B0-4924-A7C1-3A9EE7AC4880}"/>
    <cellStyle name="Comma 4 5" xfId="65" xr:uid="{688E2DDB-32C5-4545-A1B6-688543D523EE}"/>
    <cellStyle name="Comma 4 5 2" xfId="149" xr:uid="{B40C63F8-09A2-4F99-97AE-D3C2529931E8}"/>
    <cellStyle name="Comma 4 5 3" xfId="111" xr:uid="{ECB571F1-3CF0-4513-8AAF-330E6A8824D1}"/>
    <cellStyle name="Comma 4 6" xfId="123" xr:uid="{16EEF8D3-83E7-4B4C-AF5C-DD5BD519F7A9}"/>
    <cellStyle name="Comma 4 6 2" xfId="161" xr:uid="{4D531506-7DF7-41CC-AA14-AC9BC2757C7B}"/>
    <cellStyle name="Comma 4 7" xfId="94" xr:uid="{623847FF-8CFC-441F-B776-7B3C1E083324}"/>
    <cellStyle name="Comma 4 8" xfId="136" xr:uid="{1EE40F77-714F-4E00-A23B-6C5125AEF2E0}"/>
    <cellStyle name="Comma 4 9" xfId="81" xr:uid="{F44FBCEA-1F14-4332-9B8F-4CF94D0817E9}"/>
    <cellStyle name="Comma 5" xfId="24" xr:uid="{C61F0A2F-4E85-4E51-BF2F-F4F83F75F072}"/>
    <cellStyle name="Comma 5 2" xfId="68" xr:uid="{F4D770BA-16B2-4038-830D-7D163F8EE18A}"/>
    <cellStyle name="Comma 5 2 2" xfId="151" xr:uid="{25789D2E-B6C0-4992-9537-5BC3F8E1B463}"/>
    <cellStyle name="Comma 5 2 3" xfId="113" xr:uid="{C708BBCA-96E0-4E52-90C0-6806120DD334}"/>
    <cellStyle name="Comma 5 3" xfId="125" xr:uid="{824B1BE2-57C4-4B12-BBC8-D1D7D2AFAA18}"/>
    <cellStyle name="Comma 5 3 2" xfId="163" xr:uid="{AEF6BCA6-3D23-44EB-8C75-A8CDCA2581CB}"/>
    <cellStyle name="Comma 5 4" xfId="97" xr:uid="{895F2590-486A-4966-8E60-82E7BB9368FA}"/>
    <cellStyle name="Comma 5 5" xfId="138" xr:uid="{523D5D82-F09D-482B-906B-5C3A554EB66B}"/>
    <cellStyle name="Comma 5 6" xfId="83" xr:uid="{EB0F99E6-31C5-4456-98FA-F7E894EE9F20}"/>
    <cellStyle name="Comma 6" xfId="28" xr:uid="{AFD2D128-FA16-4A9D-A19C-C9DB4135420A}"/>
    <cellStyle name="Comma 6 2" xfId="72" xr:uid="{C6CFE127-CB13-4D1E-B02C-FABD8F82BD97}"/>
    <cellStyle name="Comma 6 2 2" xfId="155" xr:uid="{0B700E07-E420-4246-973B-28AE015437F0}"/>
    <cellStyle name="Comma 6 2 3" xfId="117" xr:uid="{087FC443-A288-4639-A04F-322E9907E465}"/>
    <cellStyle name="Comma 6 3" xfId="129" xr:uid="{B9E71820-B3E8-4FA0-AA86-EAA5259CBB82}"/>
    <cellStyle name="Comma 6 3 2" xfId="167" xr:uid="{3C2E3EC0-FCB7-425D-9DBE-20F29B9142CE}"/>
    <cellStyle name="Comma 6 4" xfId="101" xr:uid="{D48BB9F3-B334-42D8-B068-A22D5F2591D5}"/>
    <cellStyle name="Comma 6 5" xfId="142" xr:uid="{F2CFB5BC-B83C-4EDA-B3F6-A09C7BBDEB6B}"/>
    <cellStyle name="Comma 6 6" xfId="87" xr:uid="{7E3D42C0-068B-4E63-8F4D-AC7B5875B09A}"/>
    <cellStyle name="Comma 7" xfId="16" xr:uid="{7CD7A01B-3C05-4F81-B995-32D2C63670B9}"/>
    <cellStyle name="Comma 7 2" xfId="134" xr:uid="{40B46F09-444C-42D4-9764-436A9FC6CB47}"/>
    <cellStyle name="Comma 7 3" xfId="92" xr:uid="{A3F3A715-56E3-415E-94BD-A4B254FA05D7}"/>
    <cellStyle name="Comma 8" xfId="32" xr:uid="{A791E96B-AB77-4297-AD06-C75F8DDB2E00}"/>
    <cellStyle name="Comma 9" xfId="63" xr:uid="{0B1A9C24-E8BE-4A48-8C65-9FEA0A91C76E}"/>
    <cellStyle name="Comma 9 2" xfId="147" xr:uid="{2369A015-20D8-473A-AE0F-2AD149520018}"/>
    <cellStyle name="Comma 9 3" xfId="109" xr:uid="{E4465DC4-FA06-404D-A635-EAC7BF981066}"/>
    <cellStyle name="Hyperlink 2" xfId="46" xr:uid="{E19FF33E-2506-4458-8656-6DA4ADEBE642}"/>
    <cellStyle name="Hyperlink 2 2" xfId="53" xr:uid="{8693686A-7394-48E5-9843-D844F073C5D2}"/>
    <cellStyle name="Hyperlink 3" xfId="54" xr:uid="{AB5F2B5F-CCB9-4A9A-B34B-63C3280C3D6F}"/>
    <cellStyle name="Normal" xfId="0" builtinId="0"/>
    <cellStyle name="Normal 10" xfId="49" xr:uid="{D6CC1611-BD5D-46A7-AD60-0970D5937C7F}"/>
    <cellStyle name="Normal 10 2" xfId="55" xr:uid="{CEA45A08-DE99-480E-BB0D-05253C4D09B1}"/>
    <cellStyle name="Normal 10 3" xfId="76" xr:uid="{D1536D5F-D97A-4B00-9803-99AA06047B41}"/>
    <cellStyle name="Normal 10 4" xfId="106" xr:uid="{323CFE5F-21A5-4470-975D-F9237416F88B}"/>
    <cellStyle name="Normal 11" xfId="57" xr:uid="{B9770801-1E54-4C3A-A652-908130316F30}"/>
    <cellStyle name="Normal 11 2" xfId="77" xr:uid="{7EE2FA32-E2D5-458E-9332-DE1E9199F50A}"/>
    <cellStyle name="Normal 11 3" xfId="107" xr:uid="{D0D9CC09-6A62-4828-990C-58FD5E17BDA5}"/>
    <cellStyle name="Normal 12" xfId="59" xr:uid="{B1C3D404-1229-4209-9255-D7411260C2AA}"/>
    <cellStyle name="Normal 13" xfId="60" xr:uid="{CAD6D474-C126-4CD0-A44D-1AB83F87A282}"/>
    <cellStyle name="Normal 14" xfId="31" xr:uid="{B2C9E2AC-B047-4697-86E4-19FE11D2D08C}"/>
    <cellStyle name="Normal 14 2" xfId="61" xr:uid="{21838ADE-D0FC-4AA1-8C9E-A6CCF98116EE}"/>
    <cellStyle name="Normal 2" xfId="2" xr:uid="{6C730D96-E33E-40A1-9155-F8FA645C123E}"/>
    <cellStyle name="Normal 2 2" xfId="9" xr:uid="{E94F8840-C45C-4850-A168-0D8A44EBE71A}"/>
    <cellStyle name="Normal 2 2 2" xfId="40" xr:uid="{B965DBEF-F5DD-48A0-8109-23ADC8EB0874}"/>
    <cellStyle name="Normal 2 3" xfId="15" xr:uid="{9C488082-8AC1-418A-A8AE-51BB65F66248}"/>
    <cellStyle name="Normal 3" xfId="3" xr:uid="{510BBF58-07FF-4EE3-8E3F-57277F34D49F}"/>
    <cellStyle name="Normal 3 2" xfId="12" xr:uid="{BA79CC75-3EDF-4B1A-99EA-6B6172A85444}"/>
    <cellStyle name="Normal 3 3" xfId="17" xr:uid="{2A394273-A61C-462C-880B-FFC3AE0A003A}"/>
    <cellStyle name="Normal 3 4" xfId="33" xr:uid="{E0431827-D377-4CBF-B772-BF104714595F}"/>
    <cellStyle name="Normal 4" xfId="4" xr:uid="{0067BDF4-FA13-45C8-9874-1E0248680F05}"/>
    <cellStyle name="Normal 4 2" xfId="14" xr:uid="{9159D3C0-CAC0-4CC0-A2EF-8D1AC8EF880A}"/>
    <cellStyle name="Normal 4 3" xfId="35" xr:uid="{474B65BF-2FBB-41B3-B6C5-727E83B2A051}"/>
    <cellStyle name="Normal 5" xfId="5" xr:uid="{A664A041-3BDD-47D2-95E2-1C518B78A130}"/>
    <cellStyle name="Normal 5 2" xfId="18" xr:uid="{7B4C1D33-7376-49FE-97B6-00D914D1EF1A}"/>
    <cellStyle name="Normal 5 3" xfId="37" xr:uid="{5E97199A-CE2D-4666-B91B-5D98B911748C}"/>
    <cellStyle name="Normal 6" xfId="6" xr:uid="{BEDA68B6-44AB-4C6B-BE7E-2191860CF62B}"/>
    <cellStyle name="Normal 6 2" xfId="44" xr:uid="{593D3D65-1506-4DF8-967B-93B00B8AA735}"/>
    <cellStyle name="Normal 7" xfId="13" xr:uid="{9C981171-B9E2-4BC6-83B4-8CA2E70CA99B}"/>
    <cellStyle name="Normal 7 2" xfId="20" xr:uid="{591F40ED-7609-4622-8EC6-199B5ED5F0E9}"/>
    <cellStyle name="Normal 7 3" xfId="42" xr:uid="{A2589D11-E47B-4059-A790-3E9700F06F45}"/>
    <cellStyle name="Normal 8" xfId="22" xr:uid="{13F7DE79-73C0-45D2-B8BB-B8643957C38C}"/>
    <cellStyle name="Normal 8 2" xfId="43" xr:uid="{CB7242C0-EB2B-45D4-A7A5-FB95DF8C85F4}"/>
    <cellStyle name="Normal 8 3" xfId="66" xr:uid="{9E331953-15EF-4344-9D98-1F280B40C778}"/>
    <cellStyle name="Normal 8 4" xfId="95" xr:uid="{913B82B3-5E2A-46EA-9A45-1AABBD04DC6D}"/>
    <cellStyle name="Normal 9" xfId="47" xr:uid="{5DC5EF5E-F79A-459B-B8EE-4C6CAFF2572A}"/>
    <cellStyle name="Normal 9 2" xfId="51" xr:uid="{A5CD8BD1-7970-4819-B85E-4E034C3D9F2D}"/>
    <cellStyle name="Normal 9 3" xfId="75" xr:uid="{9CAAEE08-C042-46BD-9846-8B883584C72B}"/>
    <cellStyle name="Normal 9 4" xfId="104" xr:uid="{E71FEA8A-2850-4222-8220-FDDBCC40DB20}"/>
    <cellStyle name="Percent 16" xfId="58" xr:uid="{743645B8-7B36-4AE4-9708-A307F08B1A1D}"/>
    <cellStyle name="Percent 2" xfId="10" xr:uid="{AABF099A-F42B-4DFA-A4F9-960571287A1B}"/>
    <cellStyle name="Percent 2 2" xfId="36" xr:uid="{FE666F4E-E95F-476A-97DD-A980FD979E43}"/>
    <cellStyle name="Percent 3" xfId="8" xr:uid="{23ADBD6D-9E57-4FF0-AD45-06A8749F744B}"/>
    <cellStyle name="Percent 3 2" xfId="39" xr:uid="{7FE351EF-B99C-4920-A816-A016DEC6B699}"/>
    <cellStyle name="Percent 4" xfId="50" xr:uid="{5580B3EE-A086-41FC-9F4B-5D86BC6FFEE1}"/>
    <cellStyle name="Percent 4 2" xfId="56" xr:uid="{78A323B8-A244-4544-AA81-91103ABE2F62}"/>
    <cellStyle name="Percent 5" xfId="34" xr:uid="{5DE57A58-CB38-45E3-A8FF-5B5E5545AA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6A7E9-4978-4A0F-861D-EC07AFF5443C}">
  <sheetPr>
    <tabColor rgb="FF92D050"/>
  </sheetPr>
  <dimension ref="A1:J39"/>
  <sheetViews>
    <sheetView showGridLines="0" tabSelected="1" zoomScale="85" zoomScaleNormal="85" workbookViewId="0">
      <selection activeCell="B1" sqref="B1"/>
    </sheetView>
  </sheetViews>
  <sheetFormatPr defaultRowHeight="15" x14ac:dyDescent="0.25"/>
  <cols>
    <col min="1" max="1" width="43" customWidth="1"/>
    <col min="2" max="2" width="43" style="105" customWidth="1"/>
    <col min="3" max="3" width="10.140625" customWidth="1"/>
    <col min="4" max="4" width="10.7109375" customWidth="1"/>
    <col min="5" max="5" width="11.5703125" customWidth="1"/>
    <col min="6" max="6" width="10.85546875" customWidth="1"/>
    <col min="7" max="7" width="12.85546875" customWidth="1"/>
    <col min="8" max="8" width="12.42578125" customWidth="1"/>
  </cols>
  <sheetData>
    <row r="1" spans="1:10" s="110" customFormat="1" ht="44.25" customHeight="1" x14ac:dyDescent="0.25">
      <c r="A1" s="119" t="s">
        <v>0</v>
      </c>
      <c r="B1" s="119" t="s">
        <v>489</v>
      </c>
    </row>
    <row r="2" spans="1:10" ht="18.75" x14ac:dyDescent="0.25">
      <c r="A2" s="97" t="s">
        <v>1</v>
      </c>
      <c r="B2" s="97" t="s">
        <v>2</v>
      </c>
    </row>
    <row r="3" spans="1:10" ht="14.45" customHeight="1" x14ac:dyDescent="0.25">
      <c r="A3" s="101"/>
      <c r="B3" s="101"/>
      <c r="C3" s="101"/>
      <c r="D3" s="101" t="s">
        <v>3</v>
      </c>
      <c r="E3" s="101" t="s">
        <v>4</v>
      </c>
      <c r="F3" s="101" t="s">
        <v>5</v>
      </c>
      <c r="G3" s="101" t="s">
        <v>6</v>
      </c>
      <c r="H3" s="101" t="s">
        <v>7</v>
      </c>
      <c r="I3" s="206" t="s">
        <v>8</v>
      </c>
      <c r="J3" s="206" t="s">
        <v>8</v>
      </c>
    </row>
    <row r="4" spans="1:10" x14ac:dyDescent="0.25">
      <c r="A4" s="101"/>
      <c r="B4" s="101"/>
      <c r="C4" s="101"/>
      <c r="D4" s="207">
        <v>43921</v>
      </c>
      <c r="E4" s="207">
        <v>44286</v>
      </c>
      <c r="F4" s="207">
        <v>44651</v>
      </c>
      <c r="G4" s="207">
        <v>45016</v>
      </c>
      <c r="H4" s="207">
        <v>45382</v>
      </c>
      <c r="I4" s="206"/>
      <c r="J4" s="206" t="s">
        <v>9</v>
      </c>
    </row>
    <row r="5" spans="1:10" x14ac:dyDescent="0.25">
      <c r="A5" s="208" t="s">
        <v>10</v>
      </c>
      <c r="B5" s="208" t="s">
        <v>11</v>
      </c>
      <c r="C5" s="209" t="s">
        <v>12</v>
      </c>
      <c r="D5" s="322">
        <v>8.3000000000000007</v>
      </c>
      <c r="E5" s="322">
        <v>12.2</v>
      </c>
      <c r="F5" s="322">
        <v>10.9</v>
      </c>
      <c r="G5" s="322">
        <v>7.8</v>
      </c>
      <c r="H5" s="323">
        <v>7.3</v>
      </c>
      <c r="I5" s="324">
        <v>-0.5</v>
      </c>
      <c r="J5" s="325">
        <v>-0.06</v>
      </c>
    </row>
    <row r="6" spans="1:10" x14ac:dyDescent="0.25">
      <c r="A6" s="210" t="s">
        <v>13</v>
      </c>
      <c r="B6" s="210" t="s">
        <v>14</v>
      </c>
      <c r="C6" s="211" t="s">
        <v>12</v>
      </c>
      <c r="D6" s="326">
        <v>3.7</v>
      </c>
      <c r="E6" s="326">
        <v>5.3</v>
      </c>
      <c r="F6" s="326">
        <v>3.6</v>
      </c>
      <c r="G6" s="326">
        <v>3.3</v>
      </c>
      <c r="H6" s="327">
        <v>4.2</v>
      </c>
      <c r="I6" s="328">
        <v>0.90000000000000036</v>
      </c>
      <c r="J6" s="329">
        <v>0.27</v>
      </c>
    </row>
    <row r="7" spans="1:10" ht="30" x14ac:dyDescent="0.25">
      <c r="A7" s="210" t="s">
        <v>15</v>
      </c>
      <c r="B7" s="210" t="s">
        <v>16</v>
      </c>
      <c r="C7" s="211" t="s">
        <v>12</v>
      </c>
      <c r="D7" s="330">
        <v>7.8</v>
      </c>
      <c r="E7" s="330">
        <v>5.7</v>
      </c>
      <c r="F7" s="330">
        <v>7.6</v>
      </c>
      <c r="G7" s="330">
        <v>8.1</v>
      </c>
      <c r="H7" s="331">
        <v>11.1</v>
      </c>
      <c r="I7" s="332">
        <v>3</v>
      </c>
      <c r="J7" s="333">
        <v>0.37</v>
      </c>
    </row>
    <row r="8" spans="1:10" ht="30" x14ac:dyDescent="0.25">
      <c r="A8" s="212" t="s">
        <v>17</v>
      </c>
      <c r="B8" s="213" t="s">
        <v>18</v>
      </c>
      <c r="C8" s="213" t="s">
        <v>12</v>
      </c>
      <c r="D8" s="334">
        <v>7.1</v>
      </c>
      <c r="E8" s="334">
        <v>11.5</v>
      </c>
      <c r="F8" s="335">
        <v>6.8</v>
      </c>
      <c r="G8" s="335">
        <v>3.3</v>
      </c>
      <c r="H8" s="336">
        <v>6.8</v>
      </c>
      <c r="I8" s="337">
        <v>3.5</v>
      </c>
      <c r="J8" s="338">
        <v>1.06</v>
      </c>
    </row>
    <row r="9" spans="1:10" x14ac:dyDescent="0.25">
      <c r="A9" s="208" t="s">
        <v>19</v>
      </c>
      <c r="B9" s="208" t="s">
        <v>20</v>
      </c>
      <c r="C9" s="214" t="s">
        <v>21</v>
      </c>
      <c r="D9" s="339">
        <v>16307</v>
      </c>
      <c r="E9" s="340">
        <v>18675</v>
      </c>
      <c r="F9" s="340">
        <v>15780</v>
      </c>
      <c r="G9" s="340">
        <v>15739</v>
      </c>
      <c r="H9" s="341">
        <v>29730</v>
      </c>
      <c r="I9" s="342">
        <v>13991</v>
      </c>
      <c r="J9" s="343">
        <v>0.89</v>
      </c>
    </row>
    <row r="10" spans="1:10" x14ac:dyDescent="0.25">
      <c r="A10" s="210" t="s">
        <v>22</v>
      </c>
      <c r="B10" s="210" t="s">
        <v>22</v>
      </c>
      <c r="C10" s="215" t="s">
        <v>21</v>
      </c>
      <c r="D10" s="344">
        <v>9324</v>
      </c>
      <c r="E10" s="345">
        <v>13232</v>
      </c>
      <c r="F10" s="344">
        <v>9978</v>
      </c>
      <c r="G10" s="346">
        <v>10184</v>
      </c>
      <c r="H10" s="347">
        <v>23397</v>
      </c>
      <c r="I10" s="348">
        <v>13213</v>
      </c>
      <c r="J10" s="329">
        <v>1.3</v>
      </c>
    </row>
    <row r="11" spans="1:10" x14ac:dyDescent="0.25">
      <c r="A11" s="210" t="s">
        <v>23</v>
      </c>
      <c r="B11" s="210" t="s">
        <v>24</v>
      </c>
      <c r="C11" s="215" t="s">
        <v>21</v>
      </c>
      <c r="D11" s="344">
        <v>5096</v>
      </c>
      <c r="E11" s="345">
        <v>8796</v>
      </c>
      <c r="F11" s="344">
        <v>5434</v>
      </c>
      <c r="G11" s="346">
        <v>5164</v>
      </c>
      <c r="H11" s="347">
        <v>18307</v>
      </c>
      <c r="I11" s="348">
        <v>13143</v>
      </c>
      <c r="J11" s="329">
        <v>2.5499999999999998</v>
      </c>
    </row>
    <row r="12" spans="1:10" x14ac:dyDescent="0.25">
      <c r="A12" s="210" t="s">
        <v>25</v>
      </c>
      <c r="B12" s="210" t="s">
        <v>26</v>
      </c>
      <c r="C12" s="215" t="s">
        <v>21</v>
      </c>
      <c r="D12" s="344">
        <v>362574</v>
      </c>
      <c r="E12" s="345">
        <v>484214</v>
      </c>
      <c r="F12" s="344">
        <v>449741</v>
      </c>
      <c r="G12" s="346">
        <v>466798</v>
      </c>
      <c r="H12" s="347">
        <v>482509</v>
      </c>
      <c r="I12" s="348">
        <v>15711</v>
      </c>
      <c r="J12" s="329">
        <v>0.03</v>
      </c>
    </row>
    <row r="13" spans="1:10" x14ac:dyDescent="0.25">
      <c r="A13" s="210" t="s">
        <v>27</v>
      </c>
      <c r="B13" s="210" t="s">
        <v>28</v>
      </c>
      <c r="C13" s="215" t="s">
        <v>21</v>
      </c>
      <c r="D13" s="345">
        <v>1791</v>
      </c>
      <c r="E13" s="345">
        <v>3911</v>
      </c>
      <c r="F13" s="344">
        <v>3134</v>
      </c>
      <c r="G13" s="346">
        <v>5961</v>
      </c>
      <c r="H13" s="347">
        <v>3518</v>
      </c>
      <c r="I13" s="348">
        <v>-2443</v>
      </c>
      <c r="J13" s="349">
        <v>-0.41</v>
      </c>
    </row>
    <row r="14" spans="1:10" x14ac:dyDescent="0.25">
      <c r="A14" s="213" t="s">
        <v>29</v>
      </c>
      <c r="B14" s="213" t="s">
        <v>30</v>
      </c>
      <c r="C14" s="216" t="s">
        <v>21</v>
      </c>
      <c r="D14" s="350">
        <v>4189</v>
      </c>
      <c r="E14" s="351">
        <v>4391</v>
      </c>
      <c r="F14" s="352">
        <v>4449</v>
      </c>
      <c r="G14" s="353">
        <v>4505</v>
      </c>
      <c r="H14" s="354">
        <v>4512</v>
      </c>
      <c r="I14" s="355">
        <v>7</v>
      </c>
      <c r="J14" s="356">
        <v>0</v>
      </c>
    </row>
    <row r="15" spans="1:10" x14ac:dyDescent="0.25">
      <c r="A15" s="208" t="s">
        <v>31</v>
      </c>
      <c r="B15" s="208" t="s">
        <v>32</v>
      </c>
      <c r="C15" s="209" t="s">
        <v>9</v>
      </c>
      <c r="D15" s="367">
        <v>0.56999999999999995</v>
      </c>
      <c r="E15" s="367">
        <v>0.71</v>
      </c>
      <c r="F15" s="367">
        <v>0.63</v>
      </c>
      <c r="G15" s="368">
        <v>0.65</v>
      </c>
      <c r="H15" s="369">
        <v>0.79</v>
      </c>
      <c r="I15" s="357">
        <v>14.000000000000002</v>
      </c>
      <c r="J15" s="343"/>
    </row>
    <row r="16" spans="1:10" x14ac:dyDescent="0.25">
      <c r="A16" s="210" t="s">
        <v>33</v>
      </c>
      <c r="B16" s="210" t="s">
        <v>34</v>
      </c>
      <c r="C16" s="211" t="s">
        <v>9</v>
      </c>
      <c r="D16" s="370">
        <v>0.31</v>
      </c>
      <c r="E16" s="370">
        <v>0.47</v>
      </c>
      <c r="F16" s="370">
        <v>0.34</v>
      </c>
      <c r="G16" s="371">
        <v>0.33</v>
      </c>
      <c r="H16" s="372">
        <v>0.62</v>
      </c>
      <c r="I16" s="358">
        <v>28.999999999999996</v>
      </c>
      <c r="J16" s="329"/>
    </row>
    <row r="17" spans="1:10" x14ac:dyDescent="0.25">
      <c r="A17" s="210" t="s">
        <v>35</v>
      </c>
      <c r="B17" s="210" t="s">
        <v>36</v>
      </c>
      <c r="C17" s="211" t="s">
        <v>9</v>
      </c>
      <c r="D17" s="373">
        <v>1.6E-2</v>
      </c>
      <c r="E17" s="373">
        <v>2.1000000000000001E-2</v>
      </c>
      <c r="F17" s="373">
        <v>1.6E-2</v>
      </c>
      <c r="G17" s="374">
        <v>1.4999999999999999E-2</v>
      </c>
      <c r="H17" s="375">
        <v>5.3999999999999999E-2</v>
      </c>
      <c r="I17" s="358">
        <v>3.9</v>
      </c>
      <c r="J17" s="329"/>
    </row>
    <row r="18" spans="1:10" x14ac:dyDescent="0.25">
      <c r="A18" s="210" t="s">
        <v>37</v>
      </c>
      <c r="B18" s="210" t="s">
        <v>38</v>
      </c>
      <c r="C18" s="211" t="s">
        <v>9</v>
      </c>
      <c r="D18" s="370">
        <v>0.88</v>
      </c>
      <c r="E18" s="370">
        <v>0.85</v>
      </c>
      <c r="F18" s="370">
        <v>0.75</v>
      </c>
      <c r="G18" s="371">
        <v>0.73</v>
      </c>
      <c r="H18" s="372">
        <v>0.72</v>
      </c>
      <c r="I18" s="358">
        <v>-1.0000000000000009</v>
      </c>
      <c r="J18" s="329"/>
    </row>
    <row r="19" spans="1:10" ht="30" x14ac:dyDescent="0.25">
      <c r="A19" s="210" t="s">
        <v>39</v>
      </c>
      <c r="B19" s="210" t="s">
        <v>40</v>
      </c>
      <c r="C19" s="211" t="s">
        <v>41</v>
      </c>
      <c r="D19" s="359">
        <v>0.5</v>
      </c>
      <c r="E19" s="359">
        <v>0.4</v>
      </c>
      <c r="F19" s="359">
        <v>2.9</v>
      </c>
      <c r="G19" s="360">
        <v>2.5</v>
      </c>
      <c r="H19" s="361">
        <v>0.8</v>
      </c>
      <c r="I19" s="362">
        <v>-1.7</v>
      </c>
      <c r="J19" s="363">
        <v>-0.68</v>
      </c>
    </row>
    <row r="20" spans="1:10" ht="30" x14ac:dyDescent="0.25">
      <c r="A20" s="213" t="s">
        <v>42</v>
      </c>
      <c r="B20" s="213" t="s">
        <v>43</v>
      </c>
      <c r="C20" s="217" t="s">
        <v>41</v>
      </c>
      <c r="D20" s="364">
        <v>9.1</v>
      </c>
      <c r="E20" s="365">
        <v>8.9</v>
      </c>
      <c r="F20" s="365">
        <v>2.7</v>
      </c>
      <c r="G20" s="365">
        <v>2.6</v>
      </c>
      <c r="H20" s="366">
        <v>4.0999999999999996</v>
      </c>
      <c r="I20" s="364">
        <v>1.4999999999999996</v>
      </c>
      <c r="J20" s="356">
        <v>0.57999999999999996</v>
      </c>
    </row>
    <row r="21" spans="1:10" ht="15.75" thickBot="1" x14ac:dyDescent="0.3">
      <c r="A21" s="218" t="s">
        <v>44</v>
      </c>
      <c r="B21" s="218" t="s">
        <v>45</v>
      </c>
      <c r="C21" s="219" t="s">
        <v>46</v>
      </c>
      <c r="D21" s="318">
        <v>330</v>
      </c>
      <c r="E21" s="318">
        <v>335</v>
      </c>
      <c r="F21" s="318">
        <v>353</v>
      </c>
      <c r="G21" s="318">
        <v>363</v>
      </c>
      <c r="H21" s="319">
        <v>358</v>
      </c>
      <c r="I21" s="320">
        <v>-5</v>
      </c>
      <c r="J21" s="321">
        <v>-0.01</v>
      </c>
    </row>
    <row r="22" spans="1:10" ht="27" thickTop="1" x14ac:dyDescent="0.25">
      <c r="A22" s="193" t="s">
        <v>47</v>
      </c>
      <c r="B22" s="193" t="s">
        <v>48</v>
      </c>
      <c r="C22" s="209"/>
      <c r="D22" s="246"/>
      <c r="E22" s="246"/>
      <c r="F22" s="247"/>
      <c r="G22" s="247"/>
      <c r="H22" s="248"/>
      <c r="I22" s="249"/>
      <c r="J22" s="250"/>
    </row>
    <row r="23" spans="1:10" x14ac:dyDescent="0.25">
      <c r="A23" s="193" t="s">
        <v>49</v>
      </c>
      <c r="B23" s="193" t="s">
        <v>50</v>
      </c>
      <c r="C23" s="209"/>
      <c r="D23" s="246"/>
      <c r="E23" s="246"/>
      <c r="F23" s="247"/>
      <c r="G23" s="247"/>
      <c r="H23" s="248"/>
      <c r="I23" s="249"/>
      <c r="J23" s="250"/>
    </row>
    <row r="24" spans="1:10" ht="39" x14ac:dyDescent="0.25">
      <c r="A24" s="193" t="s">
        <v>51</v>
      </c>
      <c r="B24" s="193" t="s">
        <v>52</v>
      </c>
      <c r="C24" s="106"/>
    </row>
    <row r="25" spans="1:10" x14ac:dyDescent="0.25">
      <c r="A25" s="193"/>
      <c r="B25" s="220"/>
      <c r="C25" s="106"/>
    </row>
    <row r="26" spans="1:10" x14ac:dyDescent="0.25">
      <c r="A26" s="220" t="s">
        <v>53</v>
      </c>
      <c r="B26" s="220" t="s">
        <v>54</v>
      </c>
      <c r="C26" s="106"/>
    </row>
    <row r="27" spans="1:10" x14ac:dyDescent="0.25">
      <c r="A27" s="220" t="s">
        <v>55</v>
      </c>
      <c r="B27" s="220" t="s">
        <v>56</v>
      </c>
      <c r="C27" s="106" t="s">
        <v>57</v>
      </c>
    </row>
    <row r="28" spans="1:10" x14ac:dyDescent="0.25">
      <c r="A28" s="220" t="s">
        <v>58</v>
      </c>
      <c r="B28" s="220" t="s">
        <v>59</v>
      </c>
      <c r="C28" s="106" t="s">
        <v>60</v>
      </c>
    </row>
    <row r="29" spans="1:10" x14ac:dyDescent="0.25">
      <c r="A29" s="220" t="s">
        <v>61</v>
      </c>
      <c r="B29" s="220" t="s">
        <v>62</v>
      </c>
      <c r="C29" s="106" t="s">
        <v>63</v>
      </c>
    </row>
    <row r="31" spans="1:10" ht="29.45" customHeight="1" x14ac:dyDescent="0.25">
      <c r="A31" s="97" t="s">
        <v>64</v>
      </c>
      <c r="B31" s="97" t="s">
        <v>65</v>
      </c>
    </row>
    <row r="32" spans="1:10" ht="30" x14ac:dyDescent="0.25">
      <c r="A32" s="100"/>
      <c r="B32" s="100"/>
      <c r="C32" s="100" t="s">
        <v>66</v>
      </c>
      <c r="D32" s="100" t="s">
        <v>67</v>
      </c>
      <c r="E32" s="107" t="s">
        <v>8</v>
      </c>
      <c r="F32" s="107" t="s">
        <v>68</v>
      </c>
    </row>
    <row r="33" spans="1:10" s="109" customFormat="1" x14ac:dyDescent="0.25">
      <c r="A33" s="108"/>
      <c r="B33" s="111"/>
      <c r="C33" s="376" t="s">
        <v>69</v>
      </c>
      <c r="D33" s="376" t="s">
        <v>70</v>
      </c>
      <c r="E33" s="377"/>
      <c r="F33" s="377"/>
      <c r="G33"/>
      <c r="H33"/>
      <c r="I33"/>
      <c r="J33"/>
    </row>
    <row r="34" spans="1:10" x14ac:dyDescent="0.25">
      <c r="A34" s="112" t="s">
        <v>71</v>
      </c>
      <c r="B34" s="113" t="s">
        <v>72</v>
      </c>
      <c r="C34" s="378">
        <v>29729.63377</v>
      </c>
      <c r="D34" s="378">
        <v>15738.782279999999</v>
      </c>
      <c r="E34" s="384">
        <v>13991</v>
      </c>
      <c r="F34" s="385">
        <v>0.88893830611855895</v>
      </c>
      <c r="G34" s="109"/>
      <c r="H34" s="109"/>
      <c r="I34" s="109"/>
      <c r="J34" s="109"/>
    </row>
    <row r="35" spans="1:10" s="109" customFormat="1" x14ac:dyDescent="0.25">
      <c r="A35" s="114" t="s">
        <v>73</v>
      </c>
      <c r="B35" s="115" t="s">
        <v>22</v>
      </c>
      <c r="C35" s="380">
        <v>23396.529529999996</v>
      </c>
      <c r="D35" s="380">
        <v>10184.1639</v>
      </c>
      <c r="E35" s="379">
        <v>13213</v>
      </c>
      <c r="F35" s="382">
        <v>1.2974273369992144</v>
      </c>
      <c r="G35"/>
      <c r="H35"/>
      <c r="I35"/>
      <c r="J35"/>
    </row>
    <row r="36" spans="1:10" x14ac:dyDescent="0.25">
      <c r="A36" s="112" t="s">
        <v>74</v>
      </c>
      <c r="B36" s="113" t="s">
        <v>24</v>
      </c>
      <c r="C36" s="378">
        <v>18306.938939999996</v>
      </c>
      <c r="D36" s="378">
        <v>5163.6910199999984</v>
      </c>
      <c r="E36" s="386">
        <v>13143</v>
      </c>
      <c r="F36" s="385">
        <v>2.545120061967467</v>
      </c>
      <c r="G36" s="109"/>
      <c r="H36" s="109"/>
      <c r="I36" s="109"/>
      <c r="J36" s="109"/>
    </row>
    <row r="37" spans="1:10" x14ac:dyDescent="0.25">
      <c r="A37" s="114" t="s">
        <v>75</v>
      </c>
      <c r="B37" s="115" t="s">
        <v>26</v>
      </c>
      <c r="C37" s="380">
        <v>482508.64265999984</v>
      </c>
      <c r="D37" s="380">
        <v>466797.68055000005</v>
      </c>
      <c r="E37" s="381">
        <v>15711</v>
      </c>
      <c r="F37" s="382">
        <v>3.3656956542230256E-2</v>
      </c>
    </row>
    <row r="38" spans="1:10" ht="15.75" thickBot="1" x14ac:dyDescent="0.3">
      <c r="A38" s="116" t="s">
        <v>76</v>
      </c>
      <c r="B38" s="117" t="s">
        <v>28</v>
      </c>
      <c r="C38" s="174">
        <v>3518.4327000000003</v>
      </c>
      <c r="D38" s="174">
        <v>5961.1473999999998</v>
      </c>
      <c r="E38" s="313">
        <v>-2443</v>
      </c>
      <c r="F38" s="383">
        <v>-0.40983056534138568</v>
      </c>
    </row>
    <row r="39" spans="1:10" ht="15.75" thickTop="1" x14ac:dyDescent="0.25"/>
  </sheetData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6A51D-5E9D-4017-B5FE-8D9026A2867F}">
  <sheetPr>
    <tabColor rgb="FF92D050"/>
  </sheetPr>
  <dimension ref="A1:E26"/>
  <sheetViews>
    <sheetView showGridLines="0" zoomScale="85" zoomScaleNormal="85" workbookViewId="0"/>
  </sheetViews>
  <sheetFormatPr defaultColWidth="8.85546875" defaultRowHeight="15" x14ac:dyDescent="0.25"/>
  <cols>
    <col min="1" max="1" width="43.140625" style="86" customWidth="1"/>
    <col min="2" max="2" width="44.28515625" style="86" customWidth="1"/>
    <col min="3" max="3" width="10.5703125" style="86" customWidth="1"/>
    <col min="4" max="5" width="14.140625" style="86" customWidth="1"/>
    <col min="6" max="16384" width="8.85546875" style="86"/>
  </cols>
  <sheetData>
    <row r="1" spans="1:5" s="110" customFormat="1" ht="60.6" customHeight="1" x14ac:dyDescent="0.25">
      <c r="A1" s="119" t="str">
        <f>'Galvenie darbības rādītāji'!A1</f>
        <v>AKCIJU SABIEDRĪBAS "CONEXUS BALTIC GRID" Saīsinātie starpperiodu finanšu pārskati par periodu no 01.01.2024. līdz 31.03.2024.</v>
      </c>
      <c r="B1" s="119" t="str">
        <f>'Galvenie darbības rādītāji'!B1</f>
        <v>JOINT STOCK COMPANY CONEXUS BALTIC GRID Condensed Interim Financial Statements for the period from 01.01.2024 until 31.03.2024</v>
      </c>
    </row>
    <row r="2" spans="1:5" ht="18.75" x14ac:dyDescent="0.25">
      <c r="A2" s="98" t="s">
        <v>77</v>
      </c>
      <c r="B2" s="98" t="s">
        <v>78</v>
      </c>
      <c r="C2" s="98"/>
    </row>
    <row r="3" spans="1:5" ht="30" x14ac:dyDescent="0.25">
      <c r="A3" s="99" t="s">
        <v>79</v>
      </c>
      <c r="B3" s="100"/>
      <c r="C3" s="101" t="s">
        <v>80</v>
      </c>
      <c r="D3" s="100" t="s">
        <v>81</v>
      </c>
      <c r="E3" s="7" t="s">
        <v>82</v>
      </c>
    </row>
    <row r="4" spans="1:5" x14ac:dyDescent="0.25">
      <c r="A4" s="87"/>
      <c r="B4" s="88"/>
      <c r="C4" s="102"/>
      <c r="D4" s="103" t="s">
        <v>83</v>
      </c>
      <c r="E4" s="103" t="s">
        <v>83</v>
      </c>
    </row>
    <row r="5" spans="1:5" x14ac:dyDescent="0.25">
      <c r="A5" s="89" t="s">
        <v>84</v>
      </c>
      <c r="B5" s="2" t="s">
        <v>72</v>
      </c>
      <c r="C5" s="176">
        <v>5</v>
      </c>
      <c r="D5" s="142">
        <v>29729634</v>
      </c>
      <c r="E5" s="142">
        <v>15738782</v>
      </c>
    </row>
    <row r="6" spans="1:5" x14ac:dyDescent="0.25">
      <c r="A6" s="90" t="s">
        <v>85</v>
      </c>
      <c r="B6" s="80" t="s">
        <v>86</v>
      </c>
      <c r="C6" s="175">
        <v>6</v>
      </c>
      <c r="D6" s="142">
        <v>254550</v>
      </c>
      <c r="E6" s="173">
        <v>196904</v>
      </c>
    </row>
    <row r="7" spans="1:5" x14ac:dyDescent="0.25">
      <c r="A7" s="90" t="s">
        <v>87</v>
      </c>
      <c r="B7" s="80" t="s">
        <v>88</v>
      </c>
      <c r="C7" s="175">
        <v>7</v>
      </c>
      <c r="D7" s="142">
        <v>-2119044</v>
      </c>
      <c r="E7" s="173">
        <v>-1468504</v>
      </c>
    </row>
    <row r="8" spans="1:5" x14ac:dyDescent="0.25">
      <c r="A8" s="90" t="s">
        <v>89</v>
      </c>
      <c r="B8" s="80" t="s">
        <v>90</v>
      </c>
      <c r="C8" s="175">
        <v>8</v>
      </c>
      <c r="D8" s="142">
        <v>-3960444</v>
      </c>
      <c r="E8" s="142">
        <v>-3733468</v>
      </c>
    </row>
    <row r="9" spans="1:5" x14ac:dyDescent="0.25">
      <c r="A9" s="90" t="s">
        <v>91</v>
      </c>
      <c r="B9" s="80" t="s">
        <v>92</v>
      </c>
      <c r="C9" s="175">
        <v>9</v>
      </c>
      <c r="D9" s="142">
        <v>-508166</v>
      </c>
      <c r="E9" s="142">
        <v>-549550</v>
      </c>
    </row>
    <row r="10" spans="1:5" ht="30" x14ac:dyDescent="0.25">
      <c r="A10" s="90" t="s">
        <v>93</v>
      </c>
      <c r="B10" s="314" t="s">
        <v>94</v>
      </c>
      <c r="C10" s="175" t="s">
        <v>95</v>
      </c>
      <c r="D10" s="142">
        <v>-4511604</v>
      </c>
      <c r="E10" s="142">
        <v>-4505007</v>
      </c>
    </row>
    <row r="11" spans="1:5" x14ac:dyDescent="0.25">
      <c r="A11" s="91" t="s">
        <v>96</v>
      </c>
      <c r="B11" s="3" t="s">
        <v>97</v>
      </c>
      <c r="C11" s="92"/>
      <c r="D11" s="141">
        <f>SUM(D5:D10)</f>
        <v>18884926</v>
      </c>
      <c r="E11" s="141">
        <f>SUM(E5:E10)</f>
        <v>5679157</v>
      </c>
    </row>
    <row r="12" spans="1:5" x14ac:dyDescent="0.25">
      <c r="A12" s="90" t="s">
        <v>98</v>
      </c>
      <c r="B12" s="80" t="s">
        <v>99</v>
      </c>
      <c r="C12" s="175">
        <v>10</v>
      </c>
      <c r="D12" s="183">
        <v>-577987</v>
      </c>
      <c r="E12" s="184">
        <v>-515466</v>
      </c>
    </row>
    <row r="13" spans="1:5" x14ac:dyDescent="0.25">
      <c r="A13" s="91" t="s">
        <v>100</v>
      </c>
      <c r="B13" s="3" t="s">
        <v>101</v>
      </c>
      <c r="C13" s="93"/>
      <c r="D13" s="141">
        <f>D11+D12</f>
        <v>18306939</v>
      </c>
      <c r="E13" s="140">
        <f>E11+E12</f>
        <v>5163691</v>
      </c>
    </row>
    <row r="14" spans="1:5" x14ac:dyDescent="0.25">
      <c r="A14" s="94" t="s">
        <v>102</v>
      </c>
      <c r="B14" s="4" t="s">
        <v>103</v>
      </c>
      <c r="C14" s="175"/>
      <c r="D14" s="142">
        <v>0</v>
      </c>
      <c r="E14" s="142">
        <v>0</v>
      </c>
    </row>
    <row r="15" spans="1:5" ht="15.75" thickBot="1" x14ac:dyDescent="0.3">
      <c r="A15" s="104" t="s">
        <v>104</v>
      </c>
      <c r="B15" s="95" t="s">
        <v>105</v>
      </c>
      <c r="C15" s="96"/>
      <c r="D15" s="139">
        <f>D13+D14</f>
        <v>18306939</v>
      </c>
      <c r="E15" s="139">
        <f>E13+E14</f>
        <v>5163691</v>
      </c>
    </row>
    <row r="16" spans="1:5" ht="15.75" thickTop="1" x14ac:dyDescent="0.25"/>
    <row r="17" spans="1:5" ht="37.5" x14ac:dyDescent="0.25">
      <c r="A17" s="97" t="s">
        <v>106</v>
      </c>
      <c r="B17" s="97" t="s">
        <v>107</v>
      </c>
    </row>
    <row r="18" spans="1:5" ht="30" x14ac:dyDescent="0.25">
      <c r="A18" s="7"/>
      <c r="B18" s="15"/>
      <c r="C18" s="8"/>
      <c r="D18" s="100" t="str">
        <f>D3</f>
        <v>01.01.2024.-31.03.2024.</v>
      </c>
      <c r="E18" s="100" t="str">
        <f>E3</f>
        <v>01.01.2023.-31.03.2023.</v>
      </c>
    </row>
    <row r="19" spans="1:5" x14ac:dyDescent="0.25">
      <c r="A19" s="9"/>
      <c r="B19" s="9"/>
      <c r="C19" s="22"/>
      <c r="D19" s="121" t="s">
        <v>108</v>
      </c>
      <c r="E19" s="121" t="s">
        <v>109</v>
      </c>
    </row>
    <row r="20" spans="1:5" x14ac:dyDescent="0.25">
      <c r="A20" s="12" t="s">
        <v>110</v>
      </c>
      <c r="B20" s="20" t="s">
        <v>105</v>
      </c>
      <c r="C20" s="19"/>
      <c r="D20" s="143">
        <f>D15</f>
        <v>18306939</v>
      </c>
      <c r="E20" s="143">
        <f>E15</f>
        <v>5163691</v>
      </c>
    </row>
    <row r="21" spans="1:5" s="169" customFormat="1" x14ac:dyDescent="0.25">
      <c r="A21" s="199" t="s">
        <v>111</v>
      </c>
      <c r="B21" s="200" t="s">
        <v>112</v>
      </c>
      <c r="C21" s="201"/>
      <c r="D21" s="202"/>
      <c r="E21" s="203"/>
    </row>
    <row r="22" spans="1:5" x14ac:dyDescent="0.25">
      <c r="A22" s="265" t="s">
        <v>113</v>
      </c>
      <c r="B22" s="21" t="s">
        <v>114</v>
      </c>
      <c r="C22" s="18"/>
      <c r="D22" s="122" t="s">
        <v>115</v>
      </c>
      <c r="E22" s="145">
        <v>0</v>
      </c>
    </row>
    <row r="23" spans="1:5" ht="30" x14ac:dyDescent="0.25">
      <c r="A23" s="266" t="s">
        <v>116</v>
      </c>
      <c r="B23" s="80" t="s">
        <v>117</v>
      </c>
      <c r="C23" s="16"/>
      <c r="D23" s="127">
        <v>0</v>
      </c>
      <c r="E23" s="127">
        <v>0</v>
      </c>
    </row>
    <row r="24" spans="1:5" s="169" customFormat="1" ht="60" x14ac:dyDescent="0.25">
      <c r="A24" s="196" t="s">
        <v>118</v>
      </c>
      <c r="B24" s="197" t="s">
        <v>119</v>
      </c>
      <c r="C24" s="198"/>
      <c r="D24" s="132">
        <v>0</v>
      </c>
      <c r="E24" s="130">
        <v>0</v>
      </c>
    </row>
    <row r="25" spans="1:5" ht="15.75" thickBot="1" x14ac:dyDescent="0.3">
      <c r="A25" s="14" t="s">
        <v>120</v>
      </c>
      <c r="B25" s="5" t="s">
        <v>121</v>
      </c>
      <c r="C25" s="17"/>
      <c r="D25" s="144">
        <f>D20</f>
        <v>18306939</v>
      </c>
      <c r="E25" s="144">
        <f>E20</f>
        <v>5163691</v>
      </c>
    </row>
    <row r="26" spans="1:5" ht="15.75" thickTop="1" x14ac:dyDescent="0.25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C17DE-4492-4DE8-A7B7-2881BDCD4C3F}">
  <sheetPr>
    <tabColor rgb="FF92D050"/>
  </sheetPr>
  <dimension ref="A1:G47"/>
  <sheetViews>
    <sheetView showGridLines="0" zoomScale="85" zoomScaleNormal="85" workbookViewId="0"/>
  </sheetViews>
  <sheetFormatPr defaultRowHeight="15" x14ac:dyDescent="0.25"/>
  <cols>
    <col min="1" max="1" width="46.28515625" bestFit="1" customWidth="1"/>
    <col min="2" max="2" width="43" customWidth="1"/>
    <col min="3" max="3" width="10.42578125" customWidth="1"/>
    <col min="4" max="6" width="16" customWidth="1"/>
    <col min="7" max="7" width="10.85546875" bestFit="1" customWidth="1"/>
  </cols>
  <sheetData>
    <row r="1" spans="1:6" s="110" customFormat="1" ht="60.6" customHeight="1" x14ac:dyDescent="0.25">
      <c r="A1" s="119" t="str">
        <f>'Galvenie darbības rādītāji'!A1</f>
        <v>AKCIJU SABIEDRĪBAS "CONEXUS BALTIC GRID" Saīsinātie starpperiodu finanšu pārskati par periodu no 01.01.2024. līdz 31.03.2024.</v>
      </c>
      <c r="B1" s="119" t="str">
        <f>'Galvenie darbības rādītāji'!B1</f>
        <v>JOINT STOCK COMPANY CONEXUS BALTIC GRID Condensed Interim Financial Statements for the period from 01.01.2024 until 31.03.2024</v>
      </c>
    </row>
    <row r="2" spans="1:6" ht="18.75" x14ac:dyDescent="0.25">
      <c r="A2" s="6" t="s">
        <v>122</v>
      </c>
      <c r="B2" s="6" t="s">
        <v>123</v>
      </c>
    </row>
    <row r="3" spans="1:6" ht="30" x14ac:dyDescent="0.25">
      <c r="A3" s="24"/>
      <c r="B3" s="24"/>
      <c r="C3" s="8" t="s">
        <v>80</v>
      </c>
      <c r="D3" s="120">
        <v>45382</v>
      </c>
      <c r="E3" s="120">
        <v>45016</v>
      </c>
      <c r="F3" s="120">
        <v>45291</v>
      </c>
    </row>
    <row r="4" spans="1:6" x14ac:dyDescent="0.25">
      <c r="A4" s="25" t="s">
        <v>124</v>
      </c>
      <c r="B4" s="37" t="s">
        <v>125</v>
      </c>
      <c r="C4" s="27"/>
      <c r="D4" s="28" t="s">
        <v>108</v>
      </c>
      <c r="E4" s="28" t="s">
        <v>108</v>
      </c>
      <c r="F4" s="28" t="s">
        <v>108</v>
      </c>
    </row>
    <row r="5" spans="1:6" x14ac:dyDescent="0.25">
      <c r="A5" s="29" t="s">
        <v>126</v>
      </c>
      <c r="B5" s="29" t="s">
        <v>127</v>
      </c>
      <c r="C5" s="30"/>
      <c r="D5" s="121"/>
      <c r="E5" s="121"/>
      <c r="F5" s="121"/>
    </row>
    <row r="6" spans="1:6" x14ac:dyDescent="0.25">
      <c r="A6" s="80" t="s">
        <v>128</v>
      </c>
      <c r="B6" s="80" t="s">
        <v>129</v>
      </c>
      <c r="C6" s="177">
        <v>11</v>
      </c>
      <c r="D6" s="123">
        <v>18189504</v>
      </c>
      <c r="E6" s="123">
        <v>1981928</v>
      </c>
      <c r="F6" s="123">
        <v>17990579</v>
      </c>
    </row>
    <row r="7" spans="1:6" x14ac:dyDescent="0.25">
      <c r="A7" s="86" t="s">
        <v>130</v>
      </c>
      <c r="B7" s="86" t="s">
        <v>131</v>
      </c>
      <c r="C7" s="178"/>
      <c r="D7" s="205">
        <v>1682</v>
      </c>
      <c r="E7" s="205">
        <v>0</v>
      </c>
      <c r="F7" s="205">
        <v>40700</v>
      </c>
    </row>
    <row r="8" spans="1:6" x14ac:dyDescent="0.25">
      <c r="A8" s="80" t="s">
        <v>132</v>
      </c>
      <c r="B8" s="80" t="s">
        <v>133</v>
      </c>
      <c r="C8" s="179">
        <v>12</v>
      </c>
      <c r="D8" s="1">
        <v>417039378</v>
      </c>
      <c r="E8" s="1">
        <v>428662214</v>
      </c>
      <c r="F8" s="1">
        <v>418229727</v>
      </c>
    </row>
    <row r="9" spans="1:6" x14ac:dyDescent="0.25">
      <c r="A9" s="86" t="s">
        <v>134</v>
      </c>
      <c r="B9" s="86" t="s">
        <v>135</v>
      </c>
      <c r="C9" s="179"/>
      <c r="D9" s="1">
        <v>2679180</v>
      </c>
      <c r="E9" s="1">
        <v>5312183</v>
      </c>
      <c r="F9" s="1">
        <v>2483546</v>
      </c>
    </row>
    <row r="10" spans="1:6" x14ac:dyDescent="0.25">
      <c r="A10" s="80" t="s">
        <v>136</v>
      </c>
      <c r="B10" t="s">
        <v>137</v>
      </c>
      <c r="C10" s="179">
        <v>13</v>
      </c>
      <c r="D10" s="205">
        <v>0</v>
      </c>
      <c r="E10" s="1">
        <v>982668</v>
      </c>
      <c r="F10" s="205">
        <v>0</v>
      </c>
    </row>
    <row r="11" spans="1:6" x14ac:dyDescent="0.25">
      <c r="A11" s="80" t="s">
        <v>138</v>
      </c>
      <c r="B11" s="80" t="s">
        <v>139</v>
      </c>
      <c r="C11" s="179"/>
      <c r="D11" s="1">
        <v>445072</v>
      </c>
      <c r="E11" s="1">
        <v>458217</v>
      </c>
      <c r="F11" s="1">
        <v>448358</v>
      </c>
    </row>
    <row r="12" spans="1:6" x14ac:dyDescent="0.25">
      <c r="A12" s="29" t="s">
        <v>140</v>
      </c>
      <c r="B12" s="29" t="s">
        <v>141</v>
      </c>
      <c r="C12" s="180"/>
      <c r="D12" s="125">
        <f>SUM(D6:D11)</f>
        <v>438354816</v>
      </c>
      <c r="E12" s="125">
        <f>SUM(E6:E11)</f>
        <v>437397210</v>
      </c>
      <c r="F12" s="125">
        <f>SUM(F6:F11)</f>
        <v>439192910</v>
      </c>
    </row>
    <row r="13" spans="1:6" x14ac:dyDescent="0.25">
      <c r="A13" s="29" t="s">
        <v>142</v>
      </c>
      <c r="B13" s="29" t="s">
        <v>143</v>
      </c>
      <c r="C13" s="180"/>
      <c r="D13" s="157"/>
      <c r="E13" s="121"/>
      <c r="F13" s="121"/>
    </row>
    <row r="14" spans="1:6" x14ac:dyDescent="0.25">
      <c r="A14" s="80" t="s">
        <v>144</v>
      </c>
      <c r="B14" s="80" t="s">
        <v>145</v>
      </c>
      <c r="C14" s="179"/>
      <c r="D14" s="1">
        <f>5708123+960</f>
        <v>5709083</v>
      </c>
      <c r="E14" s="1">
        <v>4118622</v>
      </c>
      <c r="F14" s="1">
        <v>4677609</v>
      </c>
    </row>
    <row r="15" spans="1:6" x14ac:dyDescent="0.25">
      <c r="A15" s="80" t="s">
        <v>146</v>
      </c>
      <c r="B15" s="80" t="s">
        <v>147</v>
      </c>
      <c r="C15" s="179"/>
      <c r="D15" s="1">
        <v>10282765</v>
      </c>
      <c r="E15" s="1">
        <v>7412999</v>
      </c>
      <c r="F15" s="1">
        <v>11555119</v>
      </c>
    </row>
    <row r="16" spans="1:6" x14ac:dyDescent="0.25">
      <c r="A16" s="80" t="s">
        <v>148</v>
      </c>
      <c r="B16" s="80" t="s">
        <v>149</v>
      </c>
      <c r="C16" s="179"/>
      <c r="D16" s="1">
        <v>57800</v>
      </c>
      <c r="E16" s="205">
        <v>0</v>
      </c>
      <c r="F16" s="205">
        <v>0</v>
      </c>
    </row>
    <row r="17" spans="1:7" x14ac:dyDescent="0.25">
      <c r="A17" s="80" t="s">
        <v>150</v>
      </c>
      <c r="B17" s="80" t="s">
        <v>151</v>
      </c>
      <c r="C17" s="179"/>
      <c r="D17" s="1">
        <v>228949</v>
      </c>
      <c r="E17" s="1">
        <v>2183300</v>
      </c>
      <c r="F17" s="1">
        <v>265160</v>
      </c>
    </row>
    <row r="18" spans="1:7" x14ac:dyDescent="0.25">
      <c r="A18" s="80" t="s">
        <v>152</v>
      </c>
      <c r="B18" s="80" t="s">
        <v>153</v>
      </c>
      <c r="C18" s="179"/>
      <c r="D18" s="1">
        <v>574545</v>
      </c>
      <c r="E18" s="1">
        <v>553139</v>
      </c>
      <c r="F18" s="1">
        <v>640226</v>
      </c>
    </row>
    <row r="19" spans="1:7" x14ac:dyDescent="0.25">
      <c r="A19" s="80" t="s">
        <v>154</v>
      </c>
      <c r="B19" s="80" t="s">
        <v>155</v>
      </c>
      <c r="C19" s="179"/>
      <c r="D19" s="1">
        <v>27300685</v>
      </c>
      <c r="E19" s="1">
        <v>15132410</v>
      </c>
      <c r="F19" s="1">
        <v>12953450</v>
      </c>
    </row>
    <row r="20" spans="1:7" x14ac:dyDescent="0.25">
      <c r="A20" s="25" t="s">
        <v>156</v>
      </c>
      <c r="B20" s="25" t="s">
        <v>157</v>
      </c>
      <c r="C20" s="27"/>
      <c r="D20" s="126">
        <f>SUM(D14:D19)</f>
        <v>44153827</v>
      </c>
      <c r="E20" s="126">
        <f>SUM(E14:E19)</f>
        <v>29400470</v>
      </c>
      <c r="F20" s="126">
        <f>SUM(F14:F19)</f>
        <v>30091564</v>
      </c>
    </row>
    <row r="21" spans="1:7" ht="15.75" thickBot="1" x14ac:dyDescent="0.3">
      <c r="A21" s="32" t="s">
        <v>158</v>
      </c>
      <c r="B21" s="32" t="s">
        <v>159</v>
      </c>
      <c r="C21" s="33"/>
      <c r="D21" s="34">
        <f>D12+D20</f>
        <v>482508643</v>
      </c>
      <c r="E21" s="251">
        <f>E12+E20</f>
        <v>466797680</v>
      </c>
      <c r="F21" s="34">
        <f>F12+F20</f>
        <v>469284474</v>
      </c>
      <c r="G21" s="317"/>
    </row>
    <row r="22" spans="1:7" ht="15.75" thickTop="1" x14ac:dyDescent="0.25"/>
    <row r="23" spans="1:7" x14ac:dyDescent="0.25">
      <c r="A23" s="25" t="s">
        <v>160</v>
      </c>
      <c r="B23" s="37" t="s">
        <v>161</v>
      </c>
      <c r="C23" s="35"/>
      <c r="D23" s="28"/>
      <c r="E23" s="28"/>
    </row>
    <row r="24" spans="1:7" x14ac:dyDescent="0.25">
      <c r="A24" s="29" t="s">
        <v>162</v>
      </c>
      <c r="B24" s="29" t="s">
        <v>163</v>
      </c>
      <c r="C24" s="30"/>
      <c r="D24" s="121"/>
      <c r="E24" s="121"/>
    </row>
    <row r="25" spans="1:7" x14ac:dyDescent="0.25">
      <c r="A25" s="80" t="s">
        <v>164</v>
      </c>
      <c r="B25" s="80" t="s">
        <v>165</v>
      </c>
      <c r="C25" s="16"/>
      <c r="D25" s="123">
        <v>39786089</v>
      </c>
      <c r="E25" s="123">
        <v>39786089</v>
      </c>
      <c r="F25" s="123">
        <v>39786089</v>
      </c>
    </row>
    <row r="26" spans="1:7" x14ac:dyDescent="0.25">
      <c r="A26" s="80" t="s">
        <v>166</v>
      </c>
      <c r="B26" s="80" t="s">
        <v>167</v>
      </c>
      <c r="C26" s="22"/>
      <c r="D26" s="127">
        <v>-23352</v>
      </c>
      <c r="E26" s="127">
        <v>-24270</v>
      </c>
      <c r="F26" s="127">
        <v>-23352</v>
      </c>
    </row>
    <row r="27" spans="1:7" x14ac:dyDescent="0.25">
      <c r="A27" s="80" t="s">
        <v>168</v>
      </c>
      <c r="B27" s="80" t="s">
        <v>169</v>
      </c>
      <c r="C27" s="31"/>
      <c r="D27" s="1">
        <v>186994656</v>
      </c>
      <c r="E27" s="1">
        <v>206193626</v>
      </c>
      <c r="F27" s="1">
        <v>188650930</v>
      </c>
    </row>
    <row r="28" spans="1:7" x14ac:dyDescent="0.25">
      <c r="A28" s="80" t="s">
        <v>170</v>
      </c>
      <c r="B28" s="80" t="s">
        <v>171</v>
      </c>
      <c r="C28" s="31"/>
      <c r="D28" s="1">
        <v>120466254</v>
      </c>
      <c r="E28" s="1">
        <v>92568910</v>
      </c>
      <c r="F28" s="1">
        <v>100503041</v>
      </c>
      <c r="G28" s="317"/>
    </row>
    <row r="29" spans="1:7" x14ac:dyDescent="0.25">
      <c r="A29" s="29" t="s">
        <v>172</v>
      </c>
      <c r="B29" s="29" t="s">
        <v>173</v>
      </c>
      <c r="C29" s="30"/>
      <c r="D29" s="125">
        <f>SUM(D25:D28)</f>
        <v>347223647</v>
      </c>
      <c r="E29" s="125">
        <f>SUM(E25:E28)</f>
        <v>338524355</v>
      </c>
      <c r="F29" s="125">
        <f>SUM(F25:F28)</f>
        <v>328916708</v>
      </c>
    </row>
    <row r="30" spans="1:7" x14ac:dyDescent="0.25">
      <c r="A30" s="29" t="s">
        <v>174</v>
      </c>
      <c r="B30" s="29" t="s">
        <v>175</v>
      </c>
      <c r="C30" s="30"/>
      <c r="D30" s="1"/>
      <c r="E30" s="121"/>
      <c r="F30" s="121"/>
    </row>
    <row r="31" spans="1:7" x14ac:dyDescent="0.25">
      <c r="A31" s="80" t="s">
        <v>176</v>
      </c>
      <c r="B31" s="80" t="s">
        <v>177</v>
      </c>
      <c r="C31" s="31">
        <v>14</v>
      </c>
      <c r="D31" s="1">
        <v>61110205</v>
      </c>
      <c r="E31" s="182">
        <v>65759491</v>
      </c>
      <c r="F31" s="182">
        <v>65568897</v>
      </c>
    </row>
    <row r="32" spans="1:7" x14ac:dyDescent="0.25">
      <c r="A32" s="80" t="s">
        <v>178</v>
      </c>
      <c r="B32" s="80" t="s">
        <v>149</v>
      </c>
      <c r="C32" s="31"/>
      <c r="D32" s="1">
        <v>25829319</v>
      </c>
      <c r="E32" s="1">
        <v>25929344</v>
      </c>
      <c r="F32" s="1">
        <v>26070874</v>
      </c>
    </row>
    <row r="33" spans="1:6" ht="30" x14ac:dyDescent="0.25">
      <c r="A33" s="80" t="s">
        <v>179</v>
      </c>
      <c r="B33" s="80" t="s">
        <v>180</v>
      </c>
      <c r="C33" s="31"/>
      <c r="D33" s="1">
        <v>1331477</v>
      </c>
      <c r="E33" s="1">
        <v>1351768</v>
      </c>
      <c r="F33" s="1">
        <v>1331477</v>
      </c>
    </row>
    <row r="34" spans="1:6" x14ac:dyDescent="0.25">
      <c r="A34" s="80" t="s">
        <v>181</v>
      </c>
      <c r="B34" s="80" t="s">
        <v>182</v>
      </c>
      <c r="C34" s="31"/>
      <c r="D34" s="1">
        <v>444578</v>
      </c>
      <c r="E34" s="1">
        <v>451066</v>
      </c>
      <c r="F34" s="1">
        <v>450798</v>
      </c>
    </row>
    <row r="35" spans="1:6" x14ac:dyDescent="0.25">
      <c r="A35" s="29" t="s">
        <v>183</v>
      </c>
      <c r="B35" s="29" t="s">
        <v>184</v>
      </c>
      <c r="C35" s="30"/>
      <c r="D35" s="163">
        <f>SUM(D31:D34)</f>
        <v>88715579</v>
      </c>
      <c r="E35" s="163">
        <f>SUM(E31:E34)</f>
        <v>93491669</v>
      </c>
      <c r="F35" s="163">
        <f>SUM(F31:F34)</f>
        <v>93422046</v>
      </c>
    </row>
    <row r="36" spans="1:6" x14ac:dyDescent="0.25">
      <c r="A36" s="29" t="s">
        <v>185</v>
      </c>
      <c r="B36" s="29" t="s">
        <v>186</v>
      </c>
      <c r="C36" s="30"/>
      <c r="D36" s="158"/>
      <c r="E36" s="121"/>
      <c r="F36" s="121"/>
    </row>
    <row r="37" spans="1:6" x14ac:dyDescent="0.25">
      <c r="A37" s="80" t="s">
        <v>176</v>
      </c>
      <c r="B37" t="s">
        <v>177</v>
      </c>
      <c r="C37" s="31">
        <v>14</v>
      </c>
      <c r="D37" s="1">
        <v>14702510</v>
      </c>
      <c r="E37" s="186">
        <v>12931940</v>
      </c>
      <c r="F37" s="1">
        <v>13974779</v>
      </c>
    </row>
    <row r="38" spans="1:6" x14ac:dyDescent="0.25">
      <c r="A38" s="80" t="s">
        <v>187</v>
      </c>
      <c r="B38" t="s">
        <v>188</v>
      </c>
      <c r="C38" s="31"/>
      <c r="D38" s="1">
        <v>4854391</v>
      </c>
      <c r="E38" s="1">
        <v>9310335</v>
      </c>
      <c r="F38" s="1">
        <v>5781591</v>
      </c>
    </row>
    <row r="39" spans="1:6" x14ac:dyDescent="0.25">
      <c r="A39" s="80" t="s">
        <v>189</v>
      </c>
      <c r="B39" s="80" t="s">
        <v>190</v>
      </c>
      <c r="C39" s="31"/>
      <c r="D39" s="186">
        <v>2530098</v>
      </c>
      <c r="E39" s="1">
        <v>2285898</v>
      </c>
      <c r="F39" s="1">
        <v>2373934</v>
      </c>
    </row>
    <row r="40" spans="1:6" x14ac:dyDescent="0.25">
      <c r="A40" s="80" t="s">
        <v>191</v>
      </c>
      <c r="B40" t="s">
        <v>192</v>
      </c>
      <c r="C40" s="31"/>
      <c r="D40" s="1">
        <v>17114397</v>
      </c>
      <c r="E40" s="186">
        <v>2750091</v>
      </c>
      <c r="F40" s="1">
        <v>17696397</v>
      </c>
    </row>
    <row r="41" spans="1:6" x14ac:dyDescent="0.25">
      <c r="A41" s="86" t="s">
        <v>193</v>
      </c>
      <c r="B41" t="s">
        <v>194</v>
      </c>
      <c r="C41" s="31"/>
      <c r="D41" s="408">
        <v>1119</v>
      </c>
      <c r="E41" s="257">
        <v>0</v>
      </c>
      <c r="F41" s="408">
        <v>4475</v>
      </c>
    </row>
    <row r="42" spans="1:6" x14ac:dyDescent="0.25">
      <c r="A42" s="16" t="s">
        <v>195</v>
      </c>
      <c r="B42" s="80" t="s">
        <v>196</v>
      </c>
      <c r="C42" s="31"/>
      <c r="D42" s="1">
        <v>974292</v>
      </c>
      <c r="E42" s="1">
        <v>776623</v>
      </c>
      <c r="F42" s="1">
        <v>974483</v>
      </c>
    </row>
    <row r="43" spans="1:6" x14ac:dyDescent="0.25">
      <c r="A43" s="80" t="s">
        <v>197</v>
      </c>
      <c r="B43" t="s">
        <v>198</v>
      </c>
      <c r="C43" s="2"/>
      <c r="D43" s="1">
        <v>6365406</v>
      </c>
      <c r="E43" s="1">
        <v>6699565</v>
      </c>
      <c r="F43" s="1">
        <v>6112857</v>
      </c>
    </row>
    <row r="44" spans="1:6" x14ac:dyDescent="0.25">
      <c r="A44" s="80" t="s">
        <v>199</v>
      </c>
      <c r="B44" s="80" t="s">
        <v>200</v>
      </c>
      <c r="C44" s="31"/>
      <c r="D44" s="1">
        <v>27204</v>
      </c>
      <c r="E44" s="1">
        <v>27204</v>
      </c>
      <c r="F44" s="1">
        <v>27204</v>
      </c>
    </row>
    <row r="45" spans="1:6" x14ac:dyDescent="0.25">
      <c r="A45" s="25" t="s">
        <v>201</v>
      </c>
      <c r="B45" s="25" t="s">
        <v>202</v>
      </c>
      <c r="C45" s="27"/>
      <c r="D45" s="252">
        <f>SUM(D37:D44)</f>
        <v>46569417</v>
      </c>
      <c r="E45" s="162">
        <f>SUM(E37:E44)</f>
        <v>34781656</v>
      </c>
      <c r="F45" s="162">
        <f>SUM(F37:F44)</f>
        <v>46945720</v>
      </c>
    </row>
    <row r="46" spans="1:6" ht="29.45" customHeight="1" thickBot="1" x14ac:dyDescent="0.3">
      <c r="A46" s="32" t="s">
        <v>203</v>
      </c>
      <c r="B46" s="32" t="s">
        <v>204</v>
      </c>
      <c r="C46" s="33"/>
      <c r="D46" s="251">
        <f>D29+D35+D45</f>
        <v>482508643</v>
      </c>
      <c r="E46" s="34">
        <f>E29+E35+E45</f>
        <v>466797680</v>
      </c>
      <c r="F46" s="34">
        <f>F29+F35+F45</f>
        <v>469284474</v>
      </c>
    </row>
    <row r="47" spans="1:6" ht="15.75" thickTop="1" x14ac:dyDescent="0.25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F5608-6C97-4854-B448-0E334F4F9F97}">
  <sheetPr>
    <tabColor rgb="FF92D050"/>
  </sheetPr>
  <dimension ref="A1:J48"/>
  <sheetViews>
    <sheetView showGridLines="0" zoomScale="85" zoomScaleNormal="85" workbookViewId="0"/>
  </sheetViews>
  <sheetFormatPr defaultColWidth="8.85546875" defaultRowHeight="15" x14ac:dyDescent="0.25"/>
  <cols>
    <col min="1" max="2" width="43" customWidth="1"/>
    <col min="3" max="3" width="15.28515625" customWidth="1"/>
    <col min="4" max="6" width="13.5703125" customWidth="1"/>
    <col min="7" max="7" width="14.28515625" customWidth="1"/>
    <col min="8" max="8" width="13.5703125" customWidth="1"/>
    <col min="9" max="9" width="17.28515625" customWidth="1"/>
    <col min="10" max="10" width="13.5703125" customWidth="1"/>
  </cols>
  <sheetData>
    <row r="1" spans="1:10" s="110" customFormat="1" ht="60.6" customHeight="1" x14ac:dyDescent="0.25">
      <c r="A1" s="119" t="str">
        <f>'Galvenie darbības rādītāji'!A1</f>
        <v>AKCIJU SABIEDRĪBAS "CONEXUS BALTIC GRID" Saīsinātie starpperiodu finanšu pārskati par periodu no 01.01.2024. līdz 31.03.2024.</v>
      </c>
      <c r="B1" s="119" t="str">
        <f>'Galvenie darbības rādītāji'!B1</f>
        <v>JOINT STOCK COMPANY CONEXUS BALTIC GRID Condensed Interim Financial Statements for the period from 01.01.2024 until 31.03.2024</v>
      </c>
      <c r="C1" s="119"/>
    </row>
    <row r="2" spans="1:10" ht="18" customHeight="1" x14ac:dyDescent="0.25">
      <c r="A2" s="97" t="s">
        <v>205</v>
      </c>
      <c r="B2" s="6" t="s">
        <v>206</v>
      </c>
      <c r="C2" s="6"/>
    </row>
    <row r="3" spans="1:10" ht="60" x14ac:dyDescent="0.25">
      <c r="A3" s="50"/>
      <c r="B3" s="50"/>
      <c r="C3" s="166"/>
      <c r="D3" s="8" t="s">
        <v>164</v>
      </c>
      <c r="E3" s="8" t="s">
        <v>170</v>
      </c>
      <c r="F3" s="8" t="s">
        <v>166</v>
      </c>
      <c r="G3" s="8" t="s">
        <v>207</v>
      </c>
      <c r="H3" s="8" t="s">
        <v>208</v>
      </c>
      <c r="I3" s="8" t="s">
        <v>209</v>
      </c>
      <c r="J3" s="8" t="s">
        <v>210</v>
      </c>
    </row>
    <row r="4" spans="1:10" ht="60" x14ac:dyDescent="0.25">
      <c r="A4" s="50"/>
      <c r="B4" s="50"/>
      <c r="C4" s="166"/>
      <c r="D4" s="70" t="s">
        <v>165</v>
      </c>
      <c r="E4" s="8" t="s">
        <v>171</v>
      </c>
      <c r="F4" s="8" t="s">
        <v>167</v>
      </c>
      <c r="G4" s="172" t="s">
        <v>211</v>
      </c>
      <c r="H4" s="172" t="s">
        <v>212</v>
      </c>
      <c r="I4" s="172" t="s">
        <v>213</v>
      </c>
      <c r="J4" s="8" t="s">
        <v>214</v>
      </c>
    </row>
    <row r="5" spans="1:10" x14ac:dyDescent="0.25">
      <c r="A5" s="51"/>
      <c r="B5" s="51"/>
      <c r="C5" s="51"/>
      <c r="D5" s="28" t="s">
        <v>108</v>
      </c>
      <c r="E5" s="28" t="s">
        <v>108</v>
      </c>
      <c r="F5" s="28" t="s">
        <v>108</v>
      </c>
      <c r="G5" s="28" t="s">
        <v>108</v>
      </c>
      <c r="H5" s="28" t="s">
        <v>108</v>
      </c>
      <c r="I5" s="28" t="s">
        <v>108</v>
      </c>
      <c r="J5" s="28" t="s">
        <v>108</v>
      </c>
    </row>
    <row r="6" spans="1:10" x14ac:dyDescent="0.25">
      <c r="A6" s="52"/>
      <c r="B6" s="52"/>
      <c r="C6" s="52"/>
      <c r="D6" s="52"/>
      <c r="E6" s="52"/>
      <c r="F6" s="53"/>
      <c r="G6" s="52"/>
      <c r="H6" s="52"/>
      <c r="I6" s="52"/>
      <c r="J6" s="52"/>
    </row>
    <row r="7" spans="1:10" s="109" customFormat="1" x14ac:dyDescent="0.25">
      <c r="A7" s="57" t="s">
        <v>215</v>
      </c>
      <c r="B7" s="109" t="s">
        <v>216</v>
      </c>
      <c r="D7" s="258">
        <v>39786089</v>
      </c>
      <c r="E7" s="258">
        <v>85638003</v>
      </c>
      <c r="F7" s="259">
        <v>-24270</v>
      </c>
      <c r="G7" s="258">
        <v>24647260</v>
      </c>
      <c r="H7" s="258">
        <v>183254683</v>
      </c>
      <c r="I7" s="258">
        <v>58899</v>
      </c>
      <c r="J7" s="259">
        <f>SUM(D7:I7)</f>
        <v>333360664</v>
      </c>
    </row>
    <row r="8" spans="1:10" x14ac:dyDescent="0.25">
      <c r="A8" s="86" t="s">
        <v>217</v>
      </c>
      <c r="B8" s="56" t="s">
        <v>218</v>
      </c>
      <c r="C8" s="167"/>
      <c r="D8" s="128">
        <v>0</v>
      </c>
      <c r="E8" s="131">
        <v>5163691</v>
      </c>
      <c r="F8" s="131">
        <v>0</v>
      </c>
      <c r="G8" s="131">
        <v>0</v>
      </c>
      <c r="H8" s="131">
        <v>0</v>
      </c>
      <c r="I8" s="131">
        <v>0</v>
      </c>
      <c r="J8" s="131">
        <f>SUM(D8:I8)</f>
        <v>5163691</v>
      </c>
    </row>
    <row r="9" spans="1:10" s="169" customFormat="1" x14ac:dyDescent="0.25">
      <c r="A9" s="80" t="s">
        <v>219</v>
      </c>
      <c r="B9" s="80" t="s">
        <v>220</v>
      </c>
      <c r="C9" s="55"/>
      <c r="D9" s="129">
        <v>0</v>
      </c>
      <c r="E9" s="131">
        <v>1767216</v>
      </c>
      <c r="F9" s="131">
        <v>0</v>
      </c>
      <c r="G9" s="131">
        <v>0</v>
      </c>
      <c r="H9" s="131">
        <v>-1767216</v>
      </c>
      <c r="I9" s="131">
        <v>0</v>
      </c>
      <c r="J9" s="131">
        <f>SUM(D9:I9)</f>
        <v>0</v>
      </c>
    </row>
    <row r="10" spans="1:10" ht="15.75" thickBot="1" x14ac:dyDescent="0.3">
      <c r="A10" s="54" t="s">
        <v>221</v>
      </c>
      <c r="B10" s="54" t="s">
        <v>222</v>
      </c>
      <c r="C10" s="54"/>
      <c r="D10" s="133">
        <f>SUM(D7:D9)</f>
        <v>39786089</v>
      </c>
      <c r="E10" s="133">
        <f t="shared" ref="E10:I10" si="0">SUM(E7:E9)</f>
        <v>92568910</v>
      </c>
      <c r="F10" s="133">
        <f t="shared" si="0"/>
        <v>-24270</v>
      </c>
      <c r="G10" s="133">
        <f t="shared" si="0"/>
        <v>24647260</v>
      </c>
      <c r="H10" s="133">
        <f t="shared" si="0"/>
        <v>181487467</v>
      </c>
      <c r="I10" s="133">
        <f t="shared" si="0"/>
        <v>58899</v>
      </c>
      <c r="J10" s="134">
        <f>SUM(D10:I10)</f>
        <v>338524355</v>
      </c>
    </row>
    <row r="11" spans="1:10" ht="15.75" thickTop="1" x14ac:dyDescent="0.25">
      <c r="A11" s="86" t="s">
        <v>223</v>
      </c>
      <c r="B11" s="56" t="s">
        <v>224</v>
      </c>
      <c r="C11" s="167"/>
      <c r="D11" s="128">
        <v>0</v>
      </c>
      <c r="E11" s="128">
        <v>11008074</v>
      </c>
      <c r="F11" s="127">
        <v>0</v>
      </c>
      <c r="G11" s="128">
        <v>0</v>
      </c>
      <c r="H11" s="128">
        <v>0</v>
      </c>
      <c r="I11" s="128">
        <v>0</v>
      </c>
      <c r="J11" s="127">
        <f>SUM(D11:I11)</f>
        <v>11008074</v>
      </c>
    </row>
    <row r="12" spans="1:10" ht="30" x14ac:dyDescent="0.25">
      <c r="A12" s="80" t="s">
        <v>225</v>
      </c>
      <c r="B12" s="80" t="s">
        <v>226</v>
      </c>
      <c r="C12" s="167"/>
      <c r="D12" s="128">
        <v>0</v>
      </c>
      <c r="E12" s="128">
        <v>0</v>
      </c>
      <c r="F12" s="127">
        <v>0</v>
      </c>
      <c r="G12" s="128">
        <v>0</v>
      </c>
      <c r="H12" s="128">
        <v>-12291041</v>
      </c>
      <c r="I12" s="128">
        <v>29480</v>
      </c>
      <c r="J12" s="127">
        <f t="shared" ref="J12:J17" si="1">SUM(D12:I12)</f>
        <v>-12261561</v>
      </c>
    </row>
    <row r="13" spans="1:10" s="109" customFormat="1" ht="30" x14ac:dyDescent="0.25">
      <c r="A13" s="29" t="s">
        <v>227</v>
      </c>
      <c r="B13" s="29" t="s">
        <v>228</v>
      </c>
      <c r="C13" s="57"/>
      <c r="D13" s="258">
        <f>SUM(D11:D12)</f>
        <v>0</v>
      </c>
      <c r="E13" s="258">
        <f t="shared" ref="E13:I13" si="2">SUM(E11:E12)</f>
        <v>11008074</v>
      </c>
      <c r="F13" s="258">
        <f t="shared" si="2"/>
        <v>0</v>
      </c>
      <c r="G13" s="258">
        <f t="shared" si="2"/>
        <v>0</v>
      </c>
      <c r="H13" s="258">
        <f t="shared" si="2"/>
        <v>-12291041</v>
      </c>
      <c r="I13" s="258">
        <f t="shared" si="2"/>
        <v>29480</v>
      </c>
      <c r="J13" s="259">
        <f t="shared" si="1"/>
        <v>-1253487</v>
      </c>
    </row>
    <row r="14" spans="1:10" hidden="1" x14ac:dyDescent="0.25">
      <c r="A14" s="80" t="s">
        <v>229</v>
      </c>
      <c r="B14" s="80" t="s">
        <v>230</v>
      </c>
      <c r="C14" s="9"/>
      <c r="D14" s="128">
        <v>0</v>
      </c>
      <c r="E14" s="128">
        <v>0</v>
      </c>
      <c r="F14" s="127">
        <v>0</v>
      </c>
      <c r="G14" s="128">
        <v>0</v>
      </c>
      <c r="H14" s="128"/>
      <c r="I14" s="128"/>
      <c r="J14" s="127">
        <f t="shared" si="1"/>
        <v>0</v>
      </c>
    </row>
    <row r="15" spans="1:10" x14ac:dyDescent="0.25">
      <c r="A15" s="80" t="s">
        <v>229</v>
      </c>
      <c r="B15" s="80" t="s">
        <v>230</v>
      </c>
      <c r="C15" s="264"/>
      <c r="D15" s="128">
        <v>0</v>
      </c>
      <c r="E15" s="128">
        <v>-8355078</v>
      </c>
      <c r="F15" s="127">
        <v>918</v>
      </c>
      <c r="G15" s="128">
        <v>0</v>
      </c>
      <c r="H15" s="128">
        <v>0</v>
      </c>
      <c r="I15" s="128">
        <v>0</v>
      </c>
      <c r="J15" s="127">
        <f t="shared" si="1"/>
        <v>-8354160</v>
      </c>
    </row>
    <row r="16" spans="1:10" x14ac:dyDescent="0.25">
      <c r="A16" s="80" t="s">
        <v>219</v>
      </c>
      <c r="B16" s="80" t="s">
        <v>220</v>
      </c>
      <c r="C16" s="168"/>
      <c r="D16" s="128">
        <v>0</v>
      </c>
      <c r="E16" s="128">
        <v>5281135</v>
      </c>
      <c r="F16" s="127">
        <v>0</v>
      </c>
      <c r="G16" s="128">
        <v>0</v>
      </c>
      <c r="H16" s="128">
        <v>-5281135</v>
      </c>
      <c r="I16" s="128">
        <v>0</v>
      </c>
      <c r="J16" s="127">
        <f t="shared" si="1"/>
        <v>0</v>
      </c>
    </row>
    <row r="17" spans="1:10" s="169" customFormat="1" ht="30" x14ac:dyDescent="0.25">
      <c r="A17" s="29" t="s">
        <v>231</v>
      </c>
      <c r="B17" s="29" t="s">
        <v>232</v>
      </c>
      <c r="C17" s="55"/>
      <c r="D17" s="129">
        <f>SUM(D15:D16)</f>
        <v>0</v>
      </c>
      <c r="E17" s="129">
        <f t="shared" ref="E17:I17" si="3">SUM(E15:E16)</f>
        <v>-3073943</v>
      </c>
      <c r="F17" s="129">
        <f t="shared" si="3"/>
        <v>918</v>
      </c>
      <c r="G17" s="129">
        <f t="shared" si="3"/>
        <v>0</v>
      </c>
      <c r="H17" s="129">
        <f t="shared" si="3"/>
        <v>-5281135</v>
      </c>
      <c r="I17" s="129">
        <f t="shared" si="3"/>
        <v>0</v>
      </c>
      <c r="J17" s="259">
        <f t="shared" si="1"/>
        <v>-8354160</v>
      </c>
    </row>
    <row r="18" spans="1:10" ht="15.75" thickBot="1" x14ac:dyDescent="0.3">
      <c r="A18" s="54" t="s">
        <v>233</v>
      </c>
      <c r="B18" s="54" t="s">
        <v>234</v>
      </c>
      <c r="C18" s="54"/>
      <c r="D18" s="133">
        <f>D10+D13+D17</f>
        <v>39786089</v>
      </c>
      <c r="E18" s="133">
        <f t="shared" ref="E18:I18" si="4">E10+E13+E17</f>
        <v>100503041</v>
      </c>
      <c r="F18" s="133">
        <f t="shared" si="4"/>
        <v>-23352</v>
      </c>
      <c r="G18" s="133">
        <f t="shared" si="4"/>
        <v>24647260</v>
      </c>
      <c r="H18" s="133">
        <f t="shared" si="4"/>
        <v>163915291</v>
      </c>
      <c r="I18" s="133">
        <f t="shared" si="4"/>
        <v>88379</v>
      </c>
      <c r="J18" s="134">
        <f>SUM(D18:I18)</f>
        <v>328916708</v>
      </c>
    </row>
    <row r="19" spans="1:10" ht="15.75" thickTop="1" x14ac:dyDescent="0.25">
      <c r="A19" s="80" t="s">
        <v>110</v>
      </c>
      <c r="B19" s="80" t="s">
        <v>235</v>
      </c>
      <c r="C19" s="9"/>
      <c r="D19" s="128">
        <v>0</v>
      </c>
      <c r="E19" s="148">
        <v>18306939</v>
      </c>
      <c r="F19" s="142">
        <v>0</v>
      </c>
      <c r="G19" s="148">
        <v>0</v>
      </c>
      <c r="H19" s="148">
        <v>0</v>
      </c>
      <c r="I19" s="148">
        <v>0</v>
      </c>
      <c r="J19" s="142">
        <f>SUM(D19:I19)</f>
        <v>18306939</v>
      </c>
    </row>
    <row r="20" spans="1:10" x14ac:dyDescent="0.25">
      <c r="A20" s="80" t="s">
        <v>219</v>
      </c>
      <c r="B20" s="80" t="s">
        <v>220</v>
      </c>
      <c r="C20" s="264"/>
      <c r="D20" s="128">
        <v>0</v>
      </c>
      <c r="E20" s="148">
        <v>1656274</v>
      </c>
      <c r="F20" s="142">
        <v>0</v>
      </c>
      <c r="G20" s="148">
        <v>0</v>
      </c>
      <c r="H20" s="148">
        <v>-1656274</v>
      </c>
      <c r="I20" s="148"/>
      <c r="J20" s="142">
        <f t="shared" ref="J20" si="5">SUM(D20:I20)</f>
        <v>0</v>
      </c>
    </row>
    <row r="21" spans="1:10" ht="15.75" thickBot="1" x14ac:dyDescent="0.3">
      <c r="A21" s="54" t="s">
        <v>236</v>
      </c>
      <c r="B21" s="54" t="s">
        <v>237</v>
      </c>
      <c r="C21" s="54"/>
      <c r="D21" s="133">
        <f>SUM(D18:D20)</f>
        <v>39786089</v>
      </c>
      <c r="E21" s="133">
        <f t="shared" ref="E21:I21" si="6">SUM(E18:E20)</f>
        <v>120466254</v>
      </c>
      <c r="F21" s="133">
        <f t="shared" si="6"/>
        <v>-23352</v>
      </c>
      <c r="G21" s="133">
        <f t="shared" si="6"/>
        <v>24647260</v>
      </c>
      <c r="H21" s="133">
        <f t="shared" si="6"/>
        <v>162259017</v>
      </c>
      <c r="I21" s="133">
        <f t="shared" si="6"/>
        <v>88379</v>
      </c>
      <c r="J21" s="146">
        <f>SUM(D21:I21)</f>
        <v>347223647</v>
      </c>
    </row>
    <row r="22" spans="1:10" ht="19.5" thickTop="1" x14ac:dyDescent="0.25">
      <c r="A22" s="43"/>
      <c r="B22" s="43"/>
      <c r="C22" s="43"/>
      <c r="D22" s="6"/>
    </row>
    <row r="23" spans="1:10" x14ac:dyDescent="0.25">
      <c r="A23" s="38"/>
      <c r="B23" s="38"/>
      <c r="C23" s="38"/>
      <c r="D23" s="38"/>
      <c r="E23" s="68"/>
      <c r="F23" s="67"/>
      <c r="G23" s="39"/>
      <c r="H23" s="39"/>
      <c r="I23" s="39"/>
    </row>
    <row r="24" spans="1:10" x14ac:dyDescent="0.25">
      <c r="A24" s="78"/>
      <c r="B24" s="78"/>
      <c r="C24" s="78"/>
      <c r="D24" s="38"/>
      <c r="E24" s="76"/>
      <c r="F24" s="44"/>
      <c r="G24" s="76"/>
      <c r="H24" s="76"/>
      <c r="I24" s="76"/>
    </row>
    <row r="25" spans="1:10" x14ac:dyDescent="0.25">
      <c r="A25" s="78"/>
      <c r="B25" s="78"/>
      <c r="C25" s="78"/>
      <c r="D25" s="78"/>
      <c r="E25" s="76"/>
      <c r="F25" s="67"/>
      <c r="G25" s="76"/>
      <c r="H25" s="76"/>
      <c r="I25" s="76"/>
    </row>
    <row r="26" spans="1:10" x14ac:dyDescent="0.25">
      <c r="A26" s="77"/>
      <c r="B26" s="77"/>
      <c r="C26" s="77"/>
      <c r="D26" s="77"/>
      <c r="E26" s="41"/>
      <c r="F26" s="45"/>
      <c r="G26" s="41"/>
      <c r="H26" s="41"/>
      <c r="I26" s="41"/>
    </row>
    <row r="27" spans="1:10" x14ac:dyDescent="0.25">
      <c r="A27" s="77"/>
      <c r="B27" s="77"/>
      <c r="C27" s="77"/>
      <c r="D27" s="77"/>
      <c r="E27" s="41"/>
      <c r="F27" s="46"/>
      <c r="G27" s="41"/>
      <c r="H27" s="41"/>
      <c r="I27" s="41"/>
    </row>
    <row r="28" spans="1:10" x14ac:dyDescent="0.25">
      <c r="A28" s="77"/>
      <c r="B28" s="77"/>
      <c r="C28" s="77"/>
      <c r="D28" s="77"/>
      <c r="E28" s="41"/>
      <c r="F28" s="40"/>
      <c r="G28" s="76"/>
      <c r="H28" s="76"/>
      <c r="I28" s="76"/>
    </row>
    <row r="29" spans="1:10" x14ac:dyDescent="0.25">
      <c r="A29" s="77"/>
      <c r="B29" s="77"/>
      <c r="C29" s="77"/>
      <c r="D29" s="77"/>
      <c r="E29" s="41"/>
      <c r="F29" s="40"/>
      <c r="G29" s="76"/>
      <c r="H29" s="76"/>
      <c r="I29" s="76"/>
    </row>
    <row r="30" spans="1:10" x14ac:dyDescent="0.25">
      <c r="A30" s="47"/>
      <c r="B30" s="47"/>
      <c r="C30" s="47"/>
      <c r="D30" s="47"/>
      <c r="E30" s="49"/>
      <c r="F30" s="44"/>
      <c r="G30" s="48"/>
      <c r="H30" s="48"/>
      <c r="I30" s="48"/>
    </row>
    <row r="31" spans="1:10" x14ac:dyDescent="0.25">
      <c r="A31" s="47"/>
      <c r="B31" s="47"/>
      <c r="C31" s="47"/>
      <c r="D31" s="47"/>
      <c r="E31" s="49"/>
      <c r="F31" s="44"/>
      <c r="G31" s="48"/>
      <c r="H31" s="48"/>
      <c r="I31" s="48"/>
    </row>
    <row r="32" spans="1:10" x14ac:dyDescent="0.25">
      <c r="A32" s="78"/>
      <c r="B32" s="78"/>
      <c r="C32" s="78"/>
      <c r="D32" s="78"/>
      <c r="E32" s="41"/>
      <c r="F32" s="67"/>
      <c r="G32" s="68"/>
      <c r="H32" s="68"/>
      <c r="I32" s="68"/>
    </row>
    <row r="33" spans="1:9" x14ac:dyDescent="0.25">
      <c r="A33" s="78"/>
      <c r="B33" s="78"/>
      <c r="C33" s="78"/>
      <c r="D33" s="78"/>
      <c r="E33" s="76"/>
      <c r="F33" s="67"/>
      <c r="G33" s="69"/>
      <c r="H33" s="69"/>
      <c r="I33" s="69"/>
    </row>
    <row r="34" spans="1:9" x14ac:dyDescent="0.25">
      <c r="A34" s="77"/>
      <c r="B34" s="77"/>
      <c r="C34" s="77"/>
      <c r="D34" s="77"/>
      <c r="E34" s="41"/>
      <c r="F34" s="40"/>
      <c r="G34" s="76"/>
      <c r="H34" s="76"/>
      <c r="I34" s="76"/>
    </row>
    <row r="35" spans="1:9" x14ac:dyDescent="0.25">
      <c r="A35" s="77"/>
      <c r="B35" s="77"/>
      <c r="C35" s="77"/>
      <c r="D35" s="77"/>
      <c r="E35" s="41"/>
      <c r="F35" s="45"/>
      <c r="G35" s="41"/>
      <c r="H35" s="41"/>
      <c r="I35" s="41"/>
    </row>
    <row r="36" spans="1:9" x14ac:dyDescent="0.25">
      <c r="A36" s="77"/>
      <c r="B36" s="77"/>
      <c r="C36" s="77"/>
      <c r="D36" s="77"/>
      <c r="E36" s="76"/>
      <c r="F36" s="40"/>
      <c r="G36" s="76"/>
      <c r="H36" s="76"/>
      <c r="I36" s="76"/>
    </row>
    <row r="37" spans="1:9" x14ac:dyDescent="0.25">
      <c r="A37" s="77"/>
      <c r="B37" s="77"/>
      <c r="C37" s="77"/>
      <c r="D37" s="77"/>
      <c r="E37" s="41"/>
      <c r="F37" s="40"/>
      <c r="G37" s="41"/>
      <c r="H37" s="41"/>
      <c r="I37" s="41"/>
    </row>
    <row r="38" spans="1:9" x14ac:dyDescent="0.25">
      <c r="A38" s="78"/>
      <c r="B38" s="78"/>
      <c r="C38" s="78"/>
      <c r="D38" s="78"/>
      <c r="E38" s="42"/>
      <c r="F38" s="67"/>
      <c r="G38" s="68"/>
      <c r="H38" s="68"/>
      <c r="I38" s="68"/>
    </row>
    <row r="39" spans="1:9" x14ac:dyDescent="0.25">
      <c r="A39" s="78"/>
      <c r="B39" s="78"/>
      <c r="C39" s="78"/>
      <c r="D39" s="78"/>
      <c r="E39" s="76"/>
      <c r="F39" s="67"/>
      <c r="G39" s="69"/>
      <c r="H39" s="69"/>
      <c r="I39" s="69"/>
    </row>
    <row r="40" spans="1:9" x14ac:dyDescent="0.25">
      <c r="A40" s="77"/>
      <c r="B40" s="77"/>
      <c r="C40" s="77"/>
      <c r="D40" s="77"/>
      <c r="E40" s="41"/>
      <c r="F40" s="40"/>
      <c r="G40" s="76"/>
      <c r="H40" s="76"/>
      <c r="I40" s="76"/>
    </row>
    <row r="41" spans="1:9" x14ac:dyDescent="0.25">
      <c r="A41" s="77"/>
      <c r="B41" s="77"/>
      <c r="C41" s="77"/>
      <c r="D41" s="77"/>
      <c r="E41" s="41"/>
      <c r="F41" s="40"/>
      <c r="G41" s="76"/>
      <c r="H41" s="76"/>
      <c r="I41" s="76"/>
    </row>
    <row r="42" spans="1:9" x14ac:dyDescent="0.25">
      <c r="A42" s="77"/>
      <c r="B42" s="77"/>
      <c r="C42" s="77"/>
      <c r="D42" s="77"/>
      <c r="E42" s="41"/>
      <c r="F42" s="40"/>
      <c r="G42" s="76"/>
      <c r="H42" s="76"/>
      <c r="I42" s="76"/>
    </row>
    <row r="43" spans="1:9" x14ac:dyDescent="0.25">
      <c r="A43" s="77"/>
      <c r="B43" s="77"/>
      <c r="C43" s="77"/>
      <c r="D43" s="77"/>
      <c r="E43" s="41"/>
      <c r="F43" s="40"/>
      <c r="G43" s="76"/>
      <c r="H43" s="76"/>
      <c r="I43" s="76"/>
    </row>
    <row r="44" spans="1:9" x14ac:dyDescent="0.25">
      <c r="A44" s="77"/>
      <c r="B44" s="77"/>
      <c r="C44" s="77"/>
      <c r="D44" s="77"/>
      <c r="E44" s="41"/>
      <c r="F44" s="40"/>
      <c r="G44" s="76"/>
      <c r="H44" s="76"/>
      <c r="I44" s="76"/>
    </row>
    <row r="45" spans="1:9" x14ac:dyDescent="0.25">
      <c r="A45" s="77"/>
      <c r="B45" s="77"/>
      <c r="C45" s="77"/>
      <c r="D45" s="77"/>
      <c r="E45" s="41"/>
      <c r="F45" s="45"/>
      <c r="G45" s="41"/>
      <c r="H45" s="41"/>
      <c r="I45" s="41"/>
    </row>
    <row r="46" spans="1:9" x14ac:dyDescent="0.25">
      <c r="A46" s="77"/>
      <c r="B46" s="77"/>
      <c r="C46" s="77"/>
      <c r="D46" s="77"/>
      <c r="E46" s="41"/>
      <c r="F46" s="40"/>
      <c r="G46" s="41"/>
      <c r="H46" s="41"/>
      <c r="I46" s="41"/>
    </row>
    <row r="47" spans="1:9" x14ac:dyDescent="0.25">
      <c r="A47" s="78"/>
      <c r="B47" s="78"/>
      <c r="C47" s="78"/>
      <c r="D47" s="78"/>
      <c r="E47" s="42"/>
      <c r="F47" s="67"/>
      <c r="G47" s="68"/>
      <c r="H47" s="68"/>
      <c r="I47" s="68"/>
    </row>
    <row r="48" spans="1:9" x14ac:dyDescent="0.25">
      <c r="A48" s="78"/>
      <c r="B48" s="78"/>
      <c r="C48" s="78"/>
      <c r="D48" s="78"/>
      <c r="E48" s="42"/>
      <c r="F48" s="67"/>
      <c r="G48" s="68"/>
      <c r="H48" s="68"/>
      <c r="I48" s="68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9A9CA-580D-4467-BF50-D67688B35C1E}">
  <sheetPr>
    <tabColor rgb="FF92D050"/>
  </sheetPr>
  <dimension ref="A1:F47"/>
  <sheetViews>
    <sheetView showGridLines="0" zoomScale="85" zoomScaleNormal="85" workbookViewId="0"/>
  </sheetViews>
  <sheetFormatPr defaultColWidth="8.85546875" defaultRowHeight="15" x14ac:dyDescent="0.25"/>
  <cols>
    <col min="1" max="2" width="43" customWidth="1"/>
    <col min="3" max="3" width="10.140625" customWidth="1"/>
    <col min="4" max="6" width="15.140625" customWidth="1"/>
  </cols>
  <sheetData>
    <row r="1" spans="1:6" s="110" customFormat="1" ht="60.6" customHeight="1" x14ac:dyDescent="0.25">
      <c r="A1" s="119" t="str">
        <f>'Galvenie darbības rādītāji'!A1</f>
        <v>AKCIJU SABIEDRĪBAS "CONEXUS BALTIC GRID" Saīsinātie starpperiodu finanšu pārskati par periodu no 01.01.2024. līdz 31.03.2024.</v>
      </c>
      <c r="B1" s="119" t="str">
        <f>'Galvenie darbības rādītāji'!B1</f>
        <v>JOINT STOCK COMPANY CONEXUS BALTIC GRID Condensed Interim Financial Statements for the period from 01.01.2024 until 31.03.2024</v>
      </c>
    </row>
    <row r="2" spans="1:6" ht="18.75" x14ac:dyDescent="0.25">
      <c r="A2" s="6" t="s">
        <v>238</v>
      </c>
      <c r="B2" s="6" t="s">
        <v>239</v>
      </c>
    </row>
    <row r="3" spans="1:6" ht="30" x14ac:dyDescent="0.25">
      <c r="A3" s="24"/>
      <c r="B3" s="24"/>
      <c r="C3" s="8" t="s">
        <v>80</v>
      </c>
      <c r="D3" s="8" t="str">
        <f>'Peļņas vai zaudējumu pārskats'!D3</f>
        <v>01.01.2024.-31.03.2024.</v>
      </c>
      <c r="E3" s="8" t="str">
        <f>'Peļņas vai zaudējumu pārskats'!E3</f>
        <v>01.01.2023.-31.03.2023.</v>
      </c>
      <c r="F3" s="68"/>
    </row>
    <row r="4" spans="1:6" x14ac:dyDescent="0.25">
      <c r="A4" s="58" t="s">
        <v>240</v>
      </c>
      <c r="B4" s="66" t="s">
        <v>241</v>
      </c>
      <c r="C4" s="26"/>
      <c r="D4" s="28" t="s">
        <v>108</v>
      </c>
      <c r="E4" s="28" t="s">
        <v>108</v>
      </c>
      <c r="F4" s="76"/>
    </row>
    <row r="5" spans="1:6" x14ac:dyDescent="0.25">
      <c r="A5" s="81" t="s">
        <v>242</v>
      </c>
      <c r="B5" s="81" t="s">
        <v>243</v>
      </c>
      <c r="C5" s="59"/>
      <c r="D5" s="191">
        <f>'Peļņas vai zaudējumu pārskats'!D13</f>
        <v>18306939</v>
      </c>
      <c r="E5" s="191">
        <f>'Peļņas vai zaudējumu pārskats'!E13</f>
        <v>5163691</v>
      </c>
      <c r="F5" s="76"/>
    </row>
    <row r="6" spans="1:6" x14ac:dyDescent="0.25">
      <c r="A6" s="60" t="s">
        <v>244</v>
      </c>
      <c r="B6" s="60" t="s">
        <v>245</v>
      </c>
      <c r="C6" s="22"/>
      <c r="D6" s="150"/>
      <c r="E6" s="150"/>
      <c r="F6" s="41"/>
    </row>
    <row r="7" spans="1:6" ht="30" x14ac:dyDescent="0.25">
      <c r="A7" s="315" t="s">
        <v>246</v>
      </c>
      <c r="B7" s="315" t="s">
        <v>247</v>
      </c>
      <c r="C7" s="138">
        <v>12</v>
      </c>
      <c r="D7" s="187">
        <v>4298128</v>
      </c>
      <c r="E7" s="187">
        <v>4313825</v>
      </c>
      <c r="F7" s="41"/>
    </row>
    <row r="8" spans="1:6" x14ac:dyDescent="0.25">
      <c r="A8" s="80" t="s">
        <v>248</v>
      </c>
      <c r="B8" s="164" t="s">
        <v>249</v>
      </c>
      <c r="C8" s="31"/>
      <c r="D8" s="187">
        <v>3286</v>
      </c>
      <c r="E8" s="187">
        <v>3286</v>
      </c>
      <c r="F8" s="41"/>
    </row>
    <row r="9" spans="1:6" x14ac:dyDescent="0.25">
      <c r="A9" s="80" t="s">
        <v>250</v>
      </c>
      <c r="B9" s="164" t="s">
        <v>251</v>
      </c>
      <c r="C9" s="31">
        <v>11</v>
      </c>
      <c r="D9" s="187">
        <v>210190</v>
      </c>
      <c r="E9" s="187">
        <v>187896</v>
      </c>
      <c r="F9" s="41"/>
    </row>
    <row r="10" spans="1:6" x14ac:dyDescent="0.25">
      <c r="A10" s="315" t="s">
        <v>252</v>
      </c>
      <c r="B10" s="262" t="s">
        <v>253</v>
      </c>
      <c r="C10" s="22"/>
      <c r="D10" s="187">
        <v>1262</v>
      </c>
      <c r="E10" s="187">
        <v>956</v>
      </c>
      <c r="F10" s="41"/>
    </row>
    <row r="11" spans="1:6" x14ac:dyDescent="0.25">
      <c r="A11" s="164" t="s">
        <v>254</v>
      </c>
      <c r="B11" s="164" t="s">
        <v>255</v>
      </c>
      <c r="C11" s="31"/>
      <c r="D11" s="187">
        <v>252000</v>
      </c>
      <c r="E11" s="187">
        <v>300000</v>
      </c>
      <c r="F11" s="76"/>
    </row>
    <row r="12" spans="1:6" x14ac:dyDescent="0.25">
      <c r="A12" s="170" t="s">
        <v>256</v>
      </c>
      <c r="B12" s="181" t="s">
        <v>257</v>
      </c>
      <c r="C12" s="31"/>
      <c r="D12" s="187">
        <v>-241746</v>
      </c>
      <c r="E12" s="187">
        <v>-184176</v>
      </c>
      <c r="F12" s="76"/>
    </row>
    <row r="13" spans="1:6" x14ac:dyDescent="0.25">
      <c r="A13" s="80" t="s">
        <v>258</v>
      </c>
      <c r="B13" s="164" t="s">
        <v>259</v>
      </c>
      <c r="C13" s="22"/>
      <c r="D13" s="187">
        <v>743815</v>
      </c>
      <c r="E13" s="187">
        <v>515546</v>
      </c>
      <c r="F13" s="41"/>
    </row>
    <row r="14" spans="1:6" x14ac:dyDescent="0.25">
      <c r="A14" s="164" t="s">
        <v>260</v>
      </c>
      <c r="B14" s="164" t="s">
        <v>261</v>
      </c>
      <c r="C14" s="22"/>
      <c r="D14" s="187">
        <v>-166287</v>
      </c>
      <c r="E14" s="187">
        <v>0</v>
      </c>
      <c r="F14" s="41"/>
    </row>
    <row r="15" spans="1:6" x14ac:dyDescent="0.25">
      <c r="A15" s="60" t="s">
        <v>262</v>
      </c>
      <c r="B15" s="60" t="s">
        <v>263</v>
      </c>
      <c r="C15" s="22"/>
      <c r="D15" s="188"/>
      <c r="E15" s="188"/>
      <c r="F15" s="41"/>
    </row>
    <row r="16" spans="1:6" ht="44.45" customHeight="1" x14ac:dyDescent="0.25">
      <c r="A16" s="315" t="s">
        <v>264</v>
      </c>
      <c r="B16" s="164" t="s">
        <v>265</v>
      </c>
      <c r="C16" s="22"/>
      <c r="D16" s="187">
        <v>1316445</v>
      </c>
      <c r="E16" s="187">
        <v>3049620</v>
      </c>
      <c r="F16" s="41"/>
    </row>
    <row r="17" spans="1:6" x14ac:dyDescent="0.25">
      <c r="A17" s="315" t="s">
        <v>266</v>
      </c>
      <c r="B17" s="164" t="s">
        <v>267</v>
      </c>
      <c r="C17" s="22"/>
      <c r="D17" s="189">
        <f>-1031947+473</f>
        <v>-1031474</v>
      </c>
      <c r="E17" s="190">
        <v>-427686</v>
      </c>
      <c r="F17" s="41"/>
    </row>
    <row r="18" spans="1:6" ht="55.15" customHeight="1" x14ac:dyDescent="0.25">
      <c r="A18" s="165" t="s">
        <v>268</v>
      </c>
      <c r="B18" s="165" t="s">
        <v>269</v>
      </c>
      <c r="C18" s="26"/>
      <c r="D18" s="189">
        <v>-471181</v>
      </c>
      <c r="E18" s="189">
        <v>-2176421</v>
      </c>
      <c r="F18" s="41"/>
    </row>
    <row r="19" spans="1:6" x14ac:dyDescent="0.25">
      <c r="A19" s="165" t="s">
        <v>270</v>
      </c>
      <c r="B19" s="165" t="s">
        <v>271</v>
      </c>
      <c r="C19" s="26"/>
      <c r="D19" s="190">
        <v>0</v>
      </c>
      <c r="E19" s="190">
        <v>0</v>
      </c>
      <c r="F19" s="41"/>
    </row>
    <row r="20" spans="1:6" ht="30" x14ac:dyDescent="0.25">
      <c r="A20" s="81" t="s">
        <v>272</v>
      </c>
      <c r="B20" s="81" t="s">
        <v>273</v>
      </c>
      <c r="C20" s="59"/>
      <c r="D20" s="149">
        <f>SUM(D7:D19)+D5</f>
        <v>23221377</v>
      </c>
      <c r="E20" s="149">
        <f>SUM(E7:E19)+E5-1</f>
        <v>10746536</v>
      </c>
    </row>
    <row r="21" spans="1:6" x14ac:dyDescent="0.25">
      <c r="A21" s="29" t="s">
        <v>274</v>
      </c>
      <c r="B21" s="29" t="s">
        <v>275</v>
      </c>
      <c r="C21" s="22"/>
      <c r="D21" s="151"/>
      <c r="E21" s="151"/>
    </row>
    <row r="22" spans="1:6" x14ac:dyDescent="0.25">
      <c r="A22" s="80" t="s">
        <v>276</v>
      </c>
      <c r="B22" s="80" t="s">
        <v>277</v>
      </c>
      <c r="C22" s="138"/>
      <c r="D22" s="142">
        <f>-3913917</f>
        <v>-3913917</v>
      </c>
      <c r="E22" s="142">
        <v>-3384306</v>
      </c>
      <c r="F22" s="68"/>
    </row>
    <row r="23" spans="1:6" x14ac:dyDescent="0.25">
      <c r="A23" s="80" t="s">
        <v>278</v>
      </c>
      <c r="B23" s="80" t="s">
        <v>279</v>
      </c>
      <c r="C23" s="31"/>
      <c r="D23" s="142">
        <v>-455976</v>
      </c>
      <c r="E23" s="142">
        <v>-54636</v>
      </c>
      <c r="F23" s="76"/>
    </row>
    <row r="24" spans="1:6" ht="30" x14ac:dyDescent="0.25">
      <c r="A24" s="80" t="s">
        <v>280</v>
      </c>
      <c r="B24" s="80" t="s">
        <v>281</v>
      </c>
      <c r="C24" s="22"/>
      <c r="D24" s="142">
        <v>275</v>
      </c>
      <c r="E24" s="142">
        <v>336</v>
      </c>
      <c r="F24" s="76"/>
    </row>
    <row r="25" spans="1:6" ht="14.45" customHeight="1" x14ac:dyDescent="0.25">
      <c r="A25" s="61" t="s">
        <v>282</v>
      </c>
      <c r="B25" s="61" t="s">
        <v>283</v>
      </c>
      <c r="C25" s="63"/>
      <c r="D25" s="152">
        <v>0</v>
      </c>
      <c r="E25" s="152">
        <v>1165060</v>
      </c>
      <c r="F25" s="49"/>
    </row>
    <row r="26" spans="1:6" x14ac:dyDescent="0.25">
      <c r="A26" s="81" t="s">
        <v>284</v>
      </c>
      <c r="B26" s="81" t="s">
        <v>285</v>
      </c>
      <c r="C26" s="59"/>
      <c r="D26" s="149">
        <f>SUM(D22:D25)</f>
        <v>-4369618</v>
      </c>
      <c r="E26" s="149">
        <f>SUM(E22:E25)</f>
        <v>-2273546</v>
      </c>
      <c r="F26" s="41"/>
    </row>
    <row r="27" spans="1:6" x14ac:dyDescent="0.25">
      <c r="A27" s="29" t="s">
        <v>286</v>
      </c>
      <c r="B27" s="29" t="s">
        <v>287</v>
      </c>
      <c r="C27" s="22"/>
      <c r="D27" s="151"/>
      <c r="E27" s="151"/>
      <c r="F27" s="41"/>
    </row>
    <row r="28" spans="1:6" x14ac:dyDescent="0.25">
      <c r="A28" s="10" t="s">
        <v>288</v>
      </c>
      <c r="B28" s="10" t="s">
        <v>289</v>
      </c>
      <c r="C28" s="26"/>
      <c r="D28" s="147">
        <v>-783290</v>
      </c>
      <c r="E28" s="147">
        <v>-586138</v>
      </c>
      <c r="F28" s="41"/>
    </row>
    <row r="29" spans="1:6" ht="13.9" customHeight="1" x14ac:dyDescent="0.25">
      <c r="A29" s="61" t="s">
        <v>290</v>
      </c>
      <c r="B29" s="61" t="s">
        <v>291</v>
      </c>
      <c r="C29" s="62"/>
      <c r="D29" s="152">
        <v>0</v>
      </c>
      <c r="E29" s="152">
        <v>0</v>
      </c>
      <c r="F29" s="41"/>
    </row>
    <row r="30" spans="1:6" x14ac:dyDescent="0.25">
      <c r="A30" s="61" t="s">
        <v>292</v>
      </c>
      <c r="B30" s="61" t="s">
        <v>293</v>
      </c>
      <c r="C30" s="63"/>
      <c r="D30" s="152">
        <v>-3708692</v>
      </c>
      <c r="E30" s="152">
        <v>-3708692</v>
      </c>
      <c r="F30" s="49"/>
    </row>
    <row r="31" spans="1:6" x14ac:dyDescent="0.25">
      <c r="A31" s="61" t="s">
        <v>294</v>
      </c>
      <c r="B31" s="61" t="s">
        <v>295</v>
      </c>
      <c r="C31" s="63"/>
      <c r="D31" s="152">
        <v>-11370</v>
      </c>
      <c r="E31" s="152">
        <v>-11369</v>
      </c>
      <c r="F31" s="41"/>
    </row>
    <row r="32" spans="1:6" x14ac:dyDescent="0.25">
      <c r="A32" s="61" t="s">
        <v>296</v>
      </c>
      <c r="B32" s="61" t="s">
        <v>297</v>
      </c>
      <c r="C32" s="62"/>
      <c r="D32" s="152">
        <v>-1172</v>
      </c>
      <c r="E32" s="152">
        <v>-1497</v>
      </c>
      <c r="F32" s="76"/>
    </row>
    <row r="33" spans="1:6" x14ac:dyDescent="0.25">
      <c r="A33" s="81" t="s">
        <v>298</v>
      </c>
      <c r="B33" s="81" t="s">
        <v>299</v>
      </c>
      <c r="C33" s="59"/>
      <c r="D33" s="149">
        <f>SUM(D28:D32)</f>
        <v>-4504524</v>
      </c>
      <c r="E33" s="149">
        <f>SUM(E28:E32)</f>
        <v>-4307696</v>
      </c>
      <c r="F33" s="41"/>
    </row>
    <row r="34" spans="1:6" x14ac:dyDescent="0.25">
      <c r="A34" s="29" t="s">
        <v>300</v>
      </c>
      <c r="B34" s="29" t="s">
        <v>301</v>
      </c>
      <c r="C34" s="36"/>
      <c r="D34" s="153">
        <f>D20+D26+D33</f>
        <v>14347235</v>
      </c>
      <c r="E34" s="153">
        <f>E20+E26+E33</f>
        <v>4165294</v>
      </c>
      <c r="F34" s="41"/>
    </row>
    <row r="35" spans="1:6" ht="30" x14ac:dyDescent="0.25">
      <c r="A35" s="25" t="s">
        <v>302</v>
      </c>
      <c r="B35" s="25" t="s">
        <v>303</v>
      </c>
      <c r="C35" s="35"/>
      <c r="D35" s="154">
        <v>12953450</v>
      </c>
      <c r="E35" s="154">
        <v>10967116</v>
      </c>
      <c r="F35" s="76"/>
    </row>
    <row r="36" spans="1:6" ht="30.75" thickBot="1" x14ac:dyDescent="0.3">
      <c r="A36" s="64" t="s">
        <v>304</v>
      </c>
      <c r="B36" s="64" t="s">
        <v>305</v>
      </c>
      <c r="C36" s="65"/>
      <c r="D36" s="155">
        <f>D35+D34</f>
        <v>27300685</v>
      </c>
      <c r="E36" s="155">
        <f>E35+E34</f>
        <v>15132410</v>
      </c>
      <c r="F36" s="41"/>
    </row>
    <row r="37" spans="1:6" ht="15.75" thickTop="1" x14ac:dyDescent="0.25">
      <c r="A37" s="78"/>
      <c r="B37" s="78"/>
      <c r="C37" s="78"/>
      <c r="D37" s="67"/>
      <c r="E37" s="68"/>
      <c r="F37" s="42"/>
    </row>
    <row r="38" spans="1:6" x14ac:dyDescent="0.25">
      <c r="A38" s="78"/>
      <c r="B38" s="78"/>
      <c r="C38" s="78"/>
      <c r="D38" s="67"/>
      <c r="E38" s="69"/>
      <c r="F38" s="76"/>
    </row>
    <row r="39" spans="1:6" x14ac:dyDescent="0.25">
      <c r="A39" s="77"/>
      <c r="B39" s="77"/>
      <c r="C39" s="77"/>
      <c r="D39" s="40"/>
      <c r="E39" s="76"/>
      <c r="F39" s="41"/>
    </row>
    <row r="40" spans="1:6" x14ac:dyDescent="0.25">
      <c r="A40" s="77"/>
      <c r="B40" s="77"/>
      <c r="C40" s="77"/>
      <c r="D40" s="40"/>
      <c r="E40" s="76"/>
      <c r="F40" s="41"/>
    </row>
    <row r="41" spans="1:6" x14ac:dyDescent="0.25">
      <c r="A41" s="77"/>
      <c r="B41" s="77"/>
      <c r="C41" s="77"/>
      <c r="D41" s="40"/>
      <c r="E41" s="76"/>
      <c r="F41" s="41"/>
    </row>
    <row r="42" spans="1:6" x14ac:dyDescent="0.25">
      <c r="A42" s="77"/>
      <c r="B42" s="77"/>
      <c r="C42" s="77"/>
      <c r="D42" s="40"/>
      <c r="E42" s="76"/>
      <c r="F42" s="41"/>
    </row>
    <row r="43" spans="1:6" x14ac:dyDescent="0.25">
      <c r="A43" s="77"/>
      <c r="B43" s="77"/>
      <c r="C43" s="77"/>
      <c r="D43" s="40"/>
      <c r="E43" s="76"/>
      <c r="F43" s="41"/>
    </row>
    <row r="44" spans="1:6" x14ac:dyDescent="0.25">
      <c r="A44" s="77"/>
      <c r="B44" s="77"/>
      <c r="C44" s="77"/>
      <c r="D44" s="45"/>
      <c r="E44" s="41"/>
      <c r="F44" s="41"/>
    </row>
    <row r="45" spans="1:6" x14ac:dyDescent="0.25">
      <c r="A45" s="77"/>
      <c r="B45" s="77"/>
      <c r="C45" s="77"/>
      <c r="D45" s="40"/>
      <c r="E45" s="41"/>
      <c r="F45" s="41"/>
    </row>
    <row r="46" spans="1:6" x14ac:dyDescent="0.25">
      <c r="A46" s="78"/>
      <c r="B46" s="78"/>
      <c r="C46" s="78"/>
      <c r="D46" s="67"/>
      <c r="E46" s="68"/>
      <c r="F46" s="42"/>
    </row>
    <row r="47" spans="1:6" x14ac:dyDescent="0.25">
      <c r="A47" s="78"/>
      <c r="B47" s="78"/>
      <c r="C47" s="78"/>
      <c r="D47" s="67"/>
      <c r="E47" s="68"/>
      <c r="F47" s="4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1E6DA-8D93-4109-8E89-BC1FBB8F94D3}">
  <sheetPr>
    <tabColor rgb="FF92D050"/>
  </sheetPr>
  <dimension ref="A1:F52"/>
  <sheetViews>
    <sheetView zoomScale="85" zoomScaleNormal="85" workbookViewId="0"/>
  </sheetViews>
  <sheetFormatPr defaultRowHeight="15" x14ac:dyDescent="0.25"/>
  <cols>
    <col min="1" max="1" width="45" customWidth="1"/>
    <col min="2" max="2" width="44" customWidth="1"/>
    <col min="3" max="6" width="18.28515625" customWidth="1"/>
  </cols>
  <sheetData>
    <row r="1" spans="1:6" s="192" customFormat="1" ht="45" x14ac:dyDescent="0.25">
      <c r="A1" s="119" t="str">
        <f>'Galvenie darbības rādītāji'!A1</f>
        <v>AKCIJU SABIEDRĪBAS "CONEXUS BALTIC GRID" Saīsinātie starpperiodu finanšu pārskati par periodu no 01.01.2024. līdz 31.03.2024.</v>
      </c>
      <c r="B1" s="119" t="str">
        <f>'Galvenie darbības rādītāji'!B1</f>
        <v>JOINT STOCK COMPANY CONEXUS BALTIC GRID Condensed Interim Financial Statements for the period from 01.01.2024 until 31.03.2024</v>
      </c>
    </row>
    <row r="2" spans="1:6" x14ac:dyDescent="0.25">
      <c r="A2" s="221" t="s">
        <v>306</v>
      </c>
      <c r="B2" s="221" t="s">
        <v>307</v>
      </c>
    </row>
    <row r="3" spans="1:6" ht="30" x14ac:dyDescent="0.25">
      <c r="A3" s="222" t="s">
        <v>308</v>
      </c>
      <c r="B3" s="222" t="s">
        <v>309</v>
      </c>
    </row>
    <row r="4" spans="1:6" ht="60" x14ac:dyDescent="0.25">
      <c r="A4" s="223"/>
      <c r="B4" s="223"/>
      <c r="C4" s="224" t="s">
        <v>310</v>
      </c>
      <c r="D4" s="224" t="s">
        <v>311</v>
      </c>
      <c r="E4" s="224" t="s">
        <v>312</v>
      </c>
      <c r="F4" s="224" t="s">
        <v>313</v>
      </c>
    </row>
    <row r="5" spans="1:6" x14ac:dyDescent="0.25">
      <c r="A5" s="225"/>
      <c r="B5" s="226"/>
      <c r="C5" s="227" t="s">
        <v>108</v>
      </c>
      <c r="D5" s="227" t="s">
        <v>108</v>
      </c>
      <c r="E5" s="227" t="s">
        <v>108</v>
      </c>
      <c r="F5" s="227" t="s">
        <v>108</v>
      </c>
    </row>
    <row r="6" spans="1:6" x14ac:dyDescent="0.25">
      <c r="A6" s="226" t="s">
        <v>314</v>
      </c>
      <c r="B6" s="228" t="s">
        <v>72</v>
      </c>
      <c r="C6" s="229">
        <v>14718228</v>
      </c>
      <c r="D6" s="229">
        <v>15011406</v>
      </c>
      <c r="E6" s="229">
        <v>29729634</v>
      </c>
      <c r="F6" s="229">
        <f t="shared" ref="F6:F14" si="0">C6+D6-E6</f>
        <v>0</v>
      </c>
    </row>
    <row r="7" spans="1:6" x14ac:dyDescent="0.25">
      <c r="A7" s="226" t="s">
        <v>315</v>
      </c>
      <c r="B7" s="226" t="s">
        <v>86</v>
      </c>
      <c r="C7" s="230">
        <v>36711</v>
      </c>
      <c r="D7" s="230">
        <v>217839</v>
      </c>
      <c r="E7" s="231">
        <v>254550</v>
      </c>
      <c r="F7" s="229">
        <f t="shared" si="0"/>
        <v>0</v>
      </c>
    </row>
    <row r="8" spans="1:6" x14ac:dyDescent="0.25">
      <c r="A8" s="226" t="s">
        <v>316</v>
      </c>
      <c r="B8" s="228" t="s">
        <v>88</v>
      </c>
      <c r="C8" s="230">
        <v>-853311</v>
      </c>
      <c r="D8" s="230">
        <v>-1265733</v>
      </c>
      <c r="E8" s="231">
        <v>-2119044</v>
      </c>
      <c r="F8" s="229">
        <f t="shared" si="0"/>
        <v>0</v>
      </c>
    </row>
    <row r="9" spans="1:6" x14ac:dyDescent="0.25">
      <c r="A9" s="226" t="s">
        <v>317</v>
      </c>
      <c r="B9" s="228" t="s">
        <v>90</v>
      </c>
      <c r="C9" s="230">
        <v>-2271799</v>
      </c>
      <c r="D9" s="230">
        <v>-1688645</v>
      </c>
      <c r="E9" s="231">
        <v>-3960444</v>
      </c>
      <c r="F9" s="229">
        <f t="shared" si="0"/>
        <v>0</v>
      </c>
    </row>
    <row r="10" spans="1:6" x14ac:dyDescent="0.25">
      <c r="A10" s="226" t="s">
        <v>318</v>
      </c>
      <c r="B10" s="228" t="s">
        <v>92</v>
      </c>
      <c r="C10" s="230">
        <v>-334546</v>
      </c>
      <c r="D10" s="230">
        <v>-173620</v>
      </c>
      <c r="E10" s="231">
        <v>-508166</v>
      </c>
      <c r="F10" s="229">
        <f t="shared" si="0"/>
        <v>0</v>
      </c>
    </row>
    <row r="11" spans="1:6" ht="30" x14ac:dyDescent="0.25">
      <c r="A11" s="226" t="s">
        <v>319</v>
      </c>
      <c r="B11" s="228" t="s">
        <v>320</v>
      </c>
      <c r="C11" s="230">
        <v>-2540554</v>
      </c>
      <c r="D11" s="230">
        <v>-1971050</v>
      </c>
      <c r="E11" s="229">
        <v>-4511604</v>
      </c>
      <c r="F11" s="229">
        <f t="shared" si="0"/>
        <v>0</v>
      </c>
    </row>
    <row r="12" spans="1:6" x14ac:dyDescent="0.25">
      <c r="A12" s="226" t="s">
        <v>321</v>
      </c>
      <c r="B12" s="228" t="s">
        <v>322</v>
      </c>
      <c r="C12" s="230">
        <v>-340357</v>
      </c>
      <c r="D12" s="230">
        <v>-237630</v>
      </c>
      <c r="E12" s="229">
        <v>-577987</v>
      </c>
      <c r="F12" s="229">
        <f t="shared" si="0"/>
        <v>0</v>
      </c>
    </row>
    <row r="13" spans="1:6" x14ac:dyDescent="0.25">
      <c r="A13" s="226" t="s">
        <v>323</v>
      </c>
      <c r="B13" s="228" t="s">
        <v>103</v>
      </c>
      <c r="C13" s="229">
        <v>0</v>
      </c>
      <c r="D13" s="229">
        <v>0</v>
      </c>
      <c r="E13" s="229">
        <v>0</v>
      </c>
      <c r="F13" s="229">
        <f t="shared" si="0"/>
        <v>0</v>
      </c>
    </row>
    <row r="14" spans="1:6" ht="15.75" thickBot="1" x14ac:dyDescent="0.3">
      <c r="A14" s="232" t="s">
        <v>110</v>
      </c>
      <c r="B14" s="233" t="s">
        <v>235</v>
      </c>
      <c r="C14" s="234">
        <v>8414372</v>
      </c>
      <c r="D14" s="234">
        <v>9892567</v>
      </c>
      <c r="E14" s="234">
        <v>18306939</v>
      </c>
      <c r="F14" s="234">
        <f t="shared" si="0"/>
        <v>0</v>
      </c>
    </row>
    <row r="15" spans="1:6" ht="15.75" thickTop="1" x14ac:dyDescent="0.25"/>
    <row r="16" spans="1:6" ht="30" x14ac:dyDescent="0.25">
      <c r="A16" s="222" t="s">
        <v>324</v>
      </c>
      <c r="B16" s="222" t="s">
        <v>325</v>
      </c>
      <c r="C16" s="235"/>
      <c r="D16" s="235"/>
      <c r="E16" s="235"/>
      <c r="F16" s="235"/>
    </row>
    <row r="17" spans="1:6" ht="60" x14ac:dyDescent="0.25">
      <c r="A17" s="223"/>
      <c r="B17" s="223"/>
      <c r="C17" s="224" t="s">
        <v>310</v>
      </c>
      <c r="D17" s="224" t="s">
        <v>311</v>
      </c>
      <c r="E17" s="224" t="s">
        <v>312</v>
      </c>
      <c r="F17" s="224" t="s">
        <v>313</v>
      </c>
    </row>
    <row r="18" spans="1:6" x14ac:dyDescent="0.25">
      <c r="A18" s="225"/>
      <c r="B18" s="226"/>
      <c r="C18" s="227" t="s">
        <v>108</v>
      </c>
      <c r="D18" s="227" t="s">
        <v>108</v>
      </c>
      <c r="E18" s="227" t="s">
        <v>108</v>
      </c>
      <c r="F18" s="227" t="s">
        <v>108</v>
      </c>
    </row>
    <row r="19" spans="1:6" x14ac:dyDescent="0.25">
      <c r="A19" s="226" t="s">
        <v>314</v>
      </c>
      <c r="B19" s="228" t="s">
        <v>72</v>
      </c>
      <c r="C19" s="229">
        <v>8079841</v>
      </c>
      <c r="D19" s="229">
        <v>7658941</v>
      </c>
      <c r="E19" s="229">
        <v>15738782</v>
      </c>
      <c r="F19" s="229">
        <f t="shared" ref="F19:F27" si="1">C19+D19-E19</f>
        <v>0</v>
      </c>
    </row>
    <row r="20" spans="1:6" x14ac:dyDescent="0.25">
      <c r="A20" s="226" t="s">
        <v>315</v>
      </c>
      <c r="B20" s="226" t="s">
        <v>86</v>
      </c>
      <c r="C20" s="230">
        <v>35478</v>
      </c>
      <c r="D20" s="230">
        <v>161426</v>
      </c>
      <c r="E20" s="229">
        <v>196904</v>
      </c>
      <c r="F20" s="229">
        <f t="shared" si="1"/>
        <v>0</v>
      </c>
    </row>
    <row r="21" spans="1:6" x14ac:dyDescent="0.25">
      <c r="A21" s="226" t="s">
        <v>316</v>
      </c>
      <c r="B21" s="228" t="s">
        <v>88</v>
      </c>
      <c r="C21" s="230">
        <v>-554431</v>
      </c>
      <c r="D21" s="230">
        <v>-914073</v>
      </c>
      <c r="E21" s="229">
        <v>-1468504</v>
      </c>
      <c r="F21" s="229">
        <f t="shared" si="1"/>
        <v>0</v>
      </c>
    </row>
    <row r="22" spans="1:6" x14ac:dyDescent="0.25">
      <c r="A22" s="226" t="s">
        <v>317</v>
      </c>
      <c r="B22" s="228" t="s">
        <v>90</v>
      </c>
      <c r="C22" s="230">
        <v>-2102750</v>
      </c>
      <c r="D22" s="230">
        <v>-1630718</v>
      </c>
      <c r="E22" s="229">
        <v>-3733468</v>
      </c>
      <c r="F22" s="229">
        <f t="shared" si="1"/>
        <v>0</v>
      </c>
    </row>
    <row r="23" spans="1:6" x14ac:dyDescent="0.25">
      <c r="A23" s="226" t="s">
        <v>318</v>
      </c>
      <c r="B23" s="228" t="s">
        <v>92</v>
      </c>
      <c r="C23" s="230">
        <v>-358476</v>
      </c>
      <c r="D23" s="230">
        <v>-191074</v>
      </c>
      <c r="E23" s="229">
        <v>-549550</v>
      </c>
      <c r="F23" s="229">
        <f t="shared" si="1"/>
        <v>0</v>
      </c>
    </row>
    <row r="24" spans="1:6" ht="30" x14ac:dyDescent="0.25">
      <c r="A24" s="226" t="s">
        <v>319</v>
      </c>
      <c r="B24" s="228" t="s">
        <v>320</v>
      </c>
      <c r="C24" s="230">
        <v>-2486906</v>
      </c>
      <c r="D24" s="230">
        <v>-2018101</v>
      </c>
      <c r="E24" s="229">
        <v>-4505007</v>
      </c>
      <c r="F24" s="229">
        <f t="shared" si="1"/>
        <v>0</v>
      </c>
    </row>
    <row r="25" spans="1:6" x14ac:dyDescent="0.25">
      <c r="A25" s="226" t="s">
        <v>321</v>
      </c>
      <c r="B25" s="228" t="s">
        <v>322</v>
      </c>
      <c r="C25" s="230">
        <v>-303681</v>
      </c>
      <c r="D25" s="230">
        <v>-211785</v>
      </c>
      <c r="E25" s="229">
        <v>-515466</v>
      </c>
      <c r="F25" s="229">
        <f t="shared" si="1"/>
        <v>0</v>
      </c>
    </row>
    <row r="26" spans="1:6" x14ac:dyDescent="0.25">
      <c r="A26" s="226" t="s">
        <v>323</v>
      </c>
      <c r="B26" s="228" t="s">
        <v>103</v>
      </c>
      <c r="C26" s="229">
        <v>0</v>
      </c>
      <c r="D26" s="229">
        <v>0</v>
      </c>
      <c r="E26" s="229">
        <v>0</v>
      </c>
      <c r="F26" s="229">
        <f t="shared" si="1"/>
        <v>0</v>
      </c>
    </row>
    <row r="27" spans="1:6" ht="15.75" thickBot="1" x14ac:dyDescent="0.3">
      <c r="A27" s="232" t="s">
        <v>110</v>
      </c>
      <c r="B27" s="233" t="s">
        <v>235</v>
      </c>
      <c r="C27" s="234">
        <v>2309075</v>
      </c>
      <c r="D27" s="234">
        <v>2854616</v>
      </c>
      <c r="E27" s="234">
        <v>5163691</v>
      </c>
      <c r="F27" s="234">
        <f t="shared" si="1"/>
        <v>0</v>
      </c>
    </row>
    <row r="28" spans="1:6" ht="15.75" thickTop="1" x14ac:dyDescent="0.25"/>
    <row r="29" spans="1:6" ht="45" x14ac:dyDescent="0.25">
      <c r="A29" s="222" t="s">
        <v>326</v>
      </c>
      <c r="B29" s="222" t="s">
        <v>327</v>
      </c>
      <c r="C29" s="236"/>
      <c r="D29" s="236"/>
      <c r="E29" s="236"/>
      <c r="F29" s="236"/>
    </row>
    <row r="30" spans="1:6" ht="60" x14ac:dyDescent="0.25">
      <c r="A30" s="223"/>
      <c r="B30" s="223"/>
      <c r="C30" s="224" t="s">
        <v>310</v>
      </c>
      <c r="D30" s="224" t="s">
        <v>311</v>
      </c>
      <c r="E30" s="224" t="s">
        <v>312</v>
      </c>
      <c r="F30" s="224" t="s">
        <v>313</v>
      </c>
    </row>
    <row r="31" spans="1:6" x14ac:dyDescent="0.25">
      <c r="A31" s="225"/>
      <c r="B31" s="226"/>
      <c r="C31" s="227" t="s">
        <v>108</v>
      </c>
      <c r="D31" s="227" t="s">
        <v>108</v>
      </c>
      <c r="E31" s="227" t="s">
        <v>108</v>
      </c>
      <c r="F31" s="227" t="s">
        <v>108</v>
      </c>
    </row>
    <row r="32" spans="1:6" x14ac:dyDescent="0.25">
      <c r="A32" s="228" t="s">
        <v>328</v>
      </c>
      <c r="B32" s="228" t="s">
        <v>329</v>
      </c>
      <c r="C32" s="229">
        <v>258241908</v>
      </c>
      <c r="D32" s="229">
        <v>224266735</v>
      </c>
      <c r="E32" s="229">
        <v>482508643</v>
      </c>
      <c r="F32" s="229">
        <f>C32+D32-E32</f>
        <v>0</v>
      </c>
    </row>
    <row r="33" spans="1:6" ht="30.75" thickBot="1" x14ac:dyDescent="0.3">
      <c r="A33" s="237" t="s">
        <v>330</v>
      </c>
      <c r="B33" s="237" t="s">
        <v>331</v>
      </c>
      <c r="C33" s="238">
        <v>1107509</v>
      </c>
      <c r="D33" s="238">
        <v>2410924</v>
      </c>
      <c r="E33" s="239">
        <v>3518433</v>
      </c>
      <c r="F33" s="239">
        <f>C33+D33-E33</f>
        <v>0</v>
      </c>
    </row>
    <row r="34" spans="1:6" ht="15.75" thickTop="1" x14ac:dyDescent="0.25"/>
    <row r="35" spans="1:6" ht="45" x14ac:dyDescent="0.25">
      <c r="A35" s="222" t="s">
        <v>332</v>
      </c>
      <c r="B35" s="222" t="s">
        <v>333</v>
      </c>
      <c r="C35" s="236"/>
      <c r="D35" s="236"/>
      <c r="E35" s="236"/>
      <c r="F35" s="236"/>
    </row>
    <row r="36" spans="1:6" ht="60" x14ac:dyDescent="0.25">
      <c r="A36" s="223"/>
      <c r="B36" s="223"/>
      <c r="C36" s="224" t="s">
        <v>310</v>
      </c>
      <c r="D36" s="224" t="s">
        <v>311</v>
      </c>
      <c r="E36" s="224" t="s">
        <v>312</v>
      </c>
      <c r="F36" s="224" t="s">
        <v>313</v>
      </c>
    </row>
    <row r="37" spans="1:6" x14ac:dyDescent="0.25">
      <c r="A37" s="225"/>
      <c r="B37" s="226"/>
      <c r="C37" s="227" t="s">
        <v>108</v>
      </c>
      <c r="D37" s="227" t="s">
        <v>108</v>
      </c>
      <c r="E37" s="227" t="s">
        <v>108</v>
      </c>
      <c r="F37" s="227" t="s">
        <v>108</v>
      </c>
    </row>
    <row r="38" spans="1:6" x14ac:dyDescent="0.25">
      <c r="A38" s="228" t="s">
        <v>328</v>
      </c>
      <c r="B38" s="228" t="s">
        <v>329</v>
      </c>
      <c r="C38" s="229">
        <v>236271632</v>
      </c>
      <c r="D38" s="229">
        <v>230526048</v>
      </c>
      <c r="E38" s="229">
        <v>466797680</v>
      </c>
      <c r="F38" s="229">
        <f>C38+D38-E38</f>
        <v>0</v>
      </c>
    </row>
    <row r="39" spans="1:6" ht="30.75" thickBot="1" x14ac:dyDescent="0.3">
      <c r="A39" s="237" t="s">
        <v>330</v>
      </c>
      <c r="B39" s="237" t="s">
        <v>331</v>
      </c>
      <c r="C39" s="238">
        <v>1045500</v>
      </c>
      <c r="D39" s="238">
        <v>4915647</v>
      </c>
      <c r="E39" s="239">
        <v>5961147</v>
      </c>
      <c r="F39" s="239">
        <f>C39+D39-E39</f>
        <v>0</v>
      </c>
    </row>
    <row r="40" spans="1:6" ht="15.75" thickTop="1" x14ac:dyDescent="0.25"/>
    <row r="42" spans="1:6" x14ac:dyDescent="0.25">
      <c r="A42" s="240" t="s">
        <v>334</v>
      </c>
      <c r="B42" s="241" t="s">
        <v>335</v>
      </c>
      <c r="C42" s="242"/>
      <c r="D42" s="242"/>
      <c r="E42" s="242"/>
      <c r="F42" s="242"/>
    </row>
    <row r="43" spans="1:6" ht="60" x14ac:dyDescent="0.25">
      <c r="A43" s="222" t="s">
        <v>336</v>
      </c>
      <c r="B43" s="222" t="s">
        <v>337</v>
      </c>
      <c r="C43" s="242"/>
      <c r="D43" s="242"/>
      <c r="E43" s="242"/>
      <c r="F43" s="242"/>
    </row>
    <row r="44" spans="1:6" x14ac:dyDescent="0.25">
      <c r="A44" s="243"/>
      <c r="B44" s="243"/>
      <c r="C44" s="224" t="s">
        <v>310</v>
      </c>
      <c r="D44" s="224" t="s">
        <v>311</v>
      </c>
      <c r="E44" s="224" t="s">
        <v>312</v>
      </c>
      <c r="F44" s="224" t="s">
        <v>338</v>
      </c>
    </row>
    <row r="45" spans="1:6" x14ac:dyDescent="0.25">
      <c r="A45" s="225"/>
      <c r="B45" s="226"/>
      <c r="C45" s="227" t="s">
        <v>108</v>
      </c>
      <c r="D45" s="227" t="s">
        <v>108</v>
      </c>
      <c r="E45" s="227" t="s">
        <v>108</v>
      </c>
      <c r="F45" s="227" t="s">
        <v>108</v>
      </c>
    </row>
    <row r="46" spans="1:6" ht="30.75" thickBot="1" x14ac:dyDescent="0.3">
      <c r="A46" s="237" t="s">
        <v>339</v>
      </c>
      <c r="B46" s="237" t="s">
        <v>340</v>
      </c>
      <c r="C46" s="238">
        <v>10932886.68</v>
      </c>
      <c r="D46" s="238">
        <v>4345080.99</v>
      </c>
      <c r="E46" s="238">
        <v>15277967.67</v>
      </c>
      <c r="F46" s="239">
        <f>C46+D46-E46</f>
        <v>0</v>
      </c>
    </row>
    <row r="47" spans="1:6" ht="15.75" thickTop="1" x14ac:dyDescent="0.25">
      <c r="A47" s="236"/>
      <c r="B47" s="236"/>
      <c r="C47" s="244"/>
      <c r="D47" s="244"/>
      <c r="E47" s="244"/>
      <c r="F47" s="236"/>
    </row>
    <row r="48" spans="1:6" ht="60" x14ac:dyDescent="0.25">
      <c r="A48" s="222" t="s">
        <v>341</v>
      </c>
      <c r="B48" s="222" t="s">
        <v>342</v>
      </c>
      <c r="C48" s="242"/>
      <c r="D48" s="242"/>
      <c r="E48" s="242"/>
      <c r="F48" s="242"/>
    </row>
    <row r="49" spans="1:6" x14ac:dyDescent="0.25">
      <c r="A49" s="243"/>
      <c r="B49" s="243"/>
      <c r="C49" s="224" t="s">
        <v>310</v>
      </c>
      <c r="D49" s="224" t="s">
        <v>311</v>
      </c>
      <c r="E49" s="224" t="s">
        <v>312</v>
      </c>
      <c r="F49" s="224" t="s">
        <v>338</v>
      </c>
    </row>
    <row r="50" spans="1:6" x14ac:dyDescent="0.25">
      <c r="A50" s="225"/>
      <c r="B50" s="226"/>
      <c r="C50" s="227" t="s">
        <v>108</v>
      </c>
      <c r="D50" s="227" t="s">
        <v>108</v>
      </c>
      <c r="E50" s="227" t="s">
        <v>108</v>
      </c>
      <c r="F50" s="227" t="s">
        <v>108</v>
      </c>
    </row>
    <row r="51" spans="1:6" ht="30.75" thickBot="1" x14ac:dyDescent="0.3">
      <c r="A51" s="237" t="s">
        <v>339</v>
      </c>
      <c r="B51" s="237" t="s">
        <v>340</v>
      </c>
      <c r="C51" s="238">
        <v>8113333.4699999997</v>
      </c>
      <c r="D51" s="238">
        <v>4624127.79</v>
      </c>
      <c r="E51" s="238">
        <v>12737461.26</v>
      </c>
      <c r="F51" s="239">
        <f>C51+D51-E51</f>
        <v>0</v>
      </c>
    </row>
    <row r="52" spans="1:6" ht="15.75" thickTop="1" x14ac:dyDescent="0.25"/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250E2-0945-4ED5-9EDF-7EC7659C2FB4}">
  <sheetPr>
    <tabColor rgb="FF92D050"/>
  </sheetPr>
  <dimension ref="A1:E61"/>
  <sheetViews>
    <sheetView showGridLines="0" zoomScale="85" zoomScaleNormal="85" workbookViewId="0"/>
  </sheetViews>
  <sheetFormatPr defaultColWidth="8.85546875" defaultRowHeight="15" x14ac:dyDescent="0.25"/>
  <cols>
    <col min="1" max="2" width="43" style="86" customWidth="1"/>
    <col min="3" max="4" width="17" style="86" customWidth="1"/>
    <col min="5" max="5" width="15.140625" style="86" customWidth="1"/>
    <col min="6" max="16384" width="8.85546875" style="86"/>
  </cols>
  <sheetData>
    <row r="1" spans="1:5" s="110" customFormat="1" ht="60.6" customHeight="1" x14ac:dyDescent="0.25">
      <c r="A1" s="119" t="str">
        <f>'Galvenie darbības rādītāji'!A1</f>
        <v>AKCIJU SABIEDRĪBAS "CONEXUS BALTIC GRID" Saīsinātie starpperiodu finanšu pārskati par periodu no 01.01.2024. līdz 31.03.2024.</v>
      </c>
      <c r="B1" s="119" t="str">
        <f>'Galvenie darbības rādītāji'!B1</f>
        <v>JOINT STOCK COMPANY CONEXUS BALTIC GRID Condensed Interim Financial Statements for the period from 01.01.2024 until 31.03.2024</v>
      </c>
    </row>
    <row r="2" spans="1:5" x14ac:dyDescent="0.25">
      <c r="A2" s="72" t="s">
        <v>343</v>
      </c>
      <c r="B2" s="72" t="s">
        <v>72</v>
      </c>
    </row>
    <row r="3" spans="1:5" ht="30" x14ac:dyDescent="0.25">
      <c r="A3" s="15" t="s">
        <v>344</v>
      </c>
      <c r="B3" s="15" t="s">
        <v>345</v>
      </c>
      <c r="C3" s="100" t="str">
        <f>'Peļņas vai zaudējumu pārskats'!D3</f>
        <v>01.01.2024.-31.03.2024.</v>
      </c>
      <c r="D3" s="100" t="str">
        <f>'Peļņas vai zaudējumu pārskats'!E3</f>
        <v>01.01.2023.-31.03.2023.</v>
      </c>
      <c r="E3" s="68"/>
    </row>
    <row r="4" spans="1:5" x14ac:dyDescent="0.25">
      <c r="A4" s="9"/>
      <c r="B4" s="2"/>
      <c r="C4" s="121" t="s">
        <v>108</v>
      </c>
      <c r="D4" s="121" t="s">
        <v>108</v>
      </c>
      <c r="E4" s="76"/>
    </row>
    <row r="5" spans="1:5" x14ac:dyDescent="0.25">
      <c r="A5" s="80" t="s">
        <v>346</v>
      </c>
      <c r="B5" s="16" t="s">
        <v>347</v>
      </c>
      <c r="C5" s="123">
        <v>14372406</v>
      </c>
      <c r="D5" s="123">
        <v>7840874</v>
      </c>
      <c r="E5" s="76"/>
    </row>
    <row r="6" spans="1:5" x14ac:dyDescent="0.25">
      <c r="A6" s="13" t="s">
        <v>348</v>
      </c>
      <c r="B6" s="13" t="s">
        <v>349</v>
      </c>
      <c r="C6" s="1">
        <v>345823</v>
      </c>
      <c r="D6" s="255">
        <v>238967</v>
      </c>
      <c r="E6" s="76"/>
    </row>
    <row r="7" spans="1:5" s="109" customFormat="1" x14ac:dyDescent="0.25">
      <c r="A7" s="29" t="s">
        <v>346</v>
      </c>
      <c r="B7" s="204" t="s">
        <v>347</v>
      </c>
      <c r="C7" s="125">
        <f>C5+C6</f>
        <v>14718229</v>
      </c>
      <c r="D7" s="125">
        <f>D5+D6</f>
        <v>8079841</v>
      </c>
      <c r="E7" s="68"/>
    </row>
    <row r="8" spans="1:5" x14ac:dyDescent="0.25">
      <c r="A8" s="80" t="s">
        <v>350</v>
      </c>
      <c r="B8" s="80" t="s">
        <v>351</v>
      </c>
      <c r="C8" s="1">
        <v>15011405</v>
      </c>
      <c r="D8" s="1">
        <v>7658941</v>
      </c>
      <c r="E8" s="41"/>
    </row>
    <row r="9" spans="1:5" s="109" customFormat="1" x14ac:dyDescent="0.25">
      <c r="A9" s="29" t="s">
        <v>350</v>
      </c>
      <c r="B9" s="204" t="s">
        <v>351</v>
      </c>
      <c r="C9" s="126">
        <f>C8</f>
        <v>15011405</v>
      </c>
      <c r="D9" s="126">
        <f>D8</f>
        <v>7658941</v>
      </c>
      <c r="E9" s="42"/>
    </row>
    <row r="10" spans="1:5" s="109" customFormat="1" ht="15.75" thickBot="1" x14ac:dyDescent="0.3">
      <c r="A10" s="194" t="s">
        <v>210</v>
      </c>
      <c r="B10" s="195" t="s">
        <v>214</v>
      </c>
      <c r="C10" s="73">
        <f>C7+C9</f>
        <v>29729634</v>
      </c>
      <c r="D10" s="254">
        <f>D7+D9</f>
        <v>15738782</v>
      </c>
      <c r="E10" s="42"/>
    </row>
    <row r="11" spans="1:5" ht="15.75" thickTop="1" x14ac:dyDescent="0.25">
      <c r="A11" s="77"/>
      <c r="B11" s="77"/>
      <c r="C11" s="40"/>
      <c r="D11" s="76"/>
      <c r="E11" s="41"/>
    </row>
    <row r="12" spans="1:5" s="109" customFormat="1" ht="29.45" customHeight="1" x14ac:dyDescent="0.25">
      <c r="A12" s="24" t="s">
        <v>352</v>
      </c>
      <c r="B12" s="24"/>
      <c r="C12" s="100" t="str">
        <f>C3</f>
        <v>01.01.2024.-31.03.2024.</v>
      </c>
      <c r="D12" s="100" t="str">
        <f>D3</f>
        <v>01.01.2023.-31.03.2023.</v>
      </c>
      <c r="E12" s="68"/>
    </row>
    <row r="13" spans="1:5" x14ac:dyDescent="0.25">
      <c r="A13" s="9"/>
      <c r="B13" s="2"/>
      <c r="C13" s="121" t="s">
        <v>108</v>
      </c>
      <c r="D13" s="121" t="s">
        <v>108</v>
      </c>
      <c r="E13" s="76"/>
    </row>
    <row r="14" spans="1:5" x14ac:dyDescent="0.25">
      <c r="A14" s="80" t="s">
        <v>352</v>
      </c>
      <c r="B14" s="9" t="s">
        <v>353</v>
      </c>
      <c r="C14" s="123">
        <v>2307837</v>
      </c>
      <c r="D14" s="123">
        <v>5118725</v>
      </c>
      <c r="E14" s="76"/>
    </row>
    <row r="15" spans="1:5" x14ac:dyDescent="0.25">
      <c r="A15" s="80" t="s">
        <v>354</v>
      </c>
      <c r="B15" s="9" t="s">
        <v>355</v>
      </c>
      <c r="C15" s="128">
        <v>-1962014</v>
      </c>
      <c r="D15" s="128">
        <v>-4879758</v>
      </c>
      <c r="E15" s="41"/>
    </row>
    <row r="16" spans="1:5" ht="15.75" thickBot="1" x14ac:dyDescent="0.3">
      <c r="A16" s="71"/>
      <c r="B16" s="11"/>
      <c r="C16" s="73">
        <f>SUM(C14:C15)</f>
        <v>345823</v>
      </c>
      <c r="D16" s="73">
        <f>SUM(D14:D15)</f>
        <v>238967</v>
      </c>
      <c r="E16" s="41"/>
    </row>
    <row r="17" spans="1:5" ht="15.75" thickTop="1" x14ac:dyDescent="0.25">
      <c r="A17" s="77"/>
      <c r="B17" s="77"/>
      <c r="C17" s="40"/>
      <c r="D17" s="76"/>
      <c r="E17" s="41"/>
    </row>
    <row r="18" spans="1:5" x14ac:dyDescent="0.25">
      <c r="A18" s="74" t="s">
        <v>356</v>
      </c>
      <c r="B18" s="72" t="s">
        <v>86</v>
      </c>
      <c r="E18" s="76"/>
    </row>
    <row r="19" spans="1:5" ht="30" x14ac:dyDescent="0.25">
      <c r="A19" s="23"/>
      <c r="B19" s="23"/>
      <c r="C19" s="100" t="str">
        <f>C3</f>
        <v>01.01.2024.-31.03.2024.</v>
      </c>
      <c r="D19" s="100" t="str">
        <f>D3</f>
        <v>01.01.2023.-31.03.2023.</v>
      </c>
      <c r="E19" s="41"/>
    </row>
    <row r="20" spans="1:5" x14ac:dyDescent="0.25">
      <c r="A20" s="9"/>
      <c r="B20" s="2"/>
      <c r="C20" s="121" t="s">
        <v>108</v>
      </c>
      <c r="D20" s="121" t="s">
        <v>108</v>
      </c>
      <c r="E20" s="76"/>
    </row>
    <row r="21" spans="1:5" x14ac:dyDescent="0.25">
      <c r="A21" s="80" t="s">
        <v>357</v>
      </c>
      <c r="B21" s="9" t="s">
        <v>358</v>
      </c>
      <c r="C21" s="185">
        <v>241746</v>
      </c>
      <c r="D21" s="127">
        <v>184176</v>
      </c>
      <c r="E21" s="41"/>
    </row>
    <row r="22" spans="1:5" x14ac:dyDescent="0.25">
      <c r="A22" s="80" t="s">
        <v>359</v>
      </c>
      <c r="B22" s="9" t="s">
        <v>86</v>
      </c>
      <c r="C22" s="185">
        <v>12804</v>
      </c>
      <c r="D22" s="127">
        <v>12392</v>
      </c>
      <c r="E22" s="41"/>
    </row>
    <row r="23" spans="1:5" ht="30" x14ac:dyDescent="0.25">
      <c r="A23" s="316" t="s">
        <v>360</v>
      </c>
      <c r="B23" s="245" t="s">
        <v>361</v>
      </c>
      <c r="C23" s="185">
        <v>0</v>
      </c>
      <c r="D23" s="127">
        <v>336</v>
      </c>
      <c r="E23" s="41"/>
    </row>
    <row r="24" spans="1:5" ht="15.75" thickBot="1" x14ac:dyDescent="0.3">
      <c r="A24" s="71"/>
      <c r="B24" s="11"/>
      <c r="C24" s="253">
        <f>SUM(C21:C23)</f>
        <v>254550</v>
      </c>
      <c r="D24" s="253">
        <f>SUM(D21:D23)</f>
        <v>196904</v>
      </c>
      <c r="E24" s="41"/>
    </row>
    <row r="25" spans="1:5" ht="15.75" thickTop="1" x14ac:dyDescent="0.25">
      <c r="A25" s="78"/>
      <c r="B25" s="78"/>
      <c r="C25" s="67"/>
      <c r="D25" s="68"/>
      <c r="E25" s="41"/>
    </row>
    <row r="26" spans="1:5" x14ac:dyDescent="0.25">
      <c r="A26" s="72" t="s">
        <v>362</v>
      </c>
      <c r="B26" s="72" t="s">
        <v>88</v>
      </c>
    </row>
    <row r="27" spans="1:5" ht="30" x14ac:dyDescent="0.25">
      <c r="A27" s="23"/>
      <c r="B27" s="23"/>
      <c r="C27" s="100" t="str">
        <f>C19</f>
        <v>01.01.2024.-31.03.2024.</v>
      </c>
      <c r="D27" s="100" t="str">
        <f>D19</f>
        <v>01.01.2023.-31.03.2023.</v>
      </c>
    </row>
    <row r="28" spans="1:5" ht="14.45" customHeight="1" x14ac:dyDescent="0.25">
      <c r="A28" s="9"/>
      <c r="B28" s="9"/>
      <c r="C28" s="121" t="s">
        <v>108</v>
      </c>
      <c r="D28" s="121" t="s">
        <v>109</v>
      </c>
    </row>
    <row r="29" spans="1:5" ht="30" x14ac:dyDescent="0.25">
      <c r="A29" s="13" t="s">
        <v>363</v>
      </c>
      <c r="B29" s="16" t="s">
        <v>364</v>
      </c>
      <c r="C29" s="160">
        <v>733619</v>
      </c>
      <c r="D29" s="123">
        <v>602190</v>
      </c>
    </row>
    <row r="30" spans="1:5" ht="14.45" customHeight="1" x14ac:dyDescent="0.25">
      <c r="A30" s="13" t="s">
        <v>365</v>
      </c>
      <c r="B30" s="80" t="s">
        <v>366</v>
      </c>
      <c r="C30" s="1">
        <v>318283</v>
      </c>
      <c r="D30" s="1">
        <v>199201</v>
      </c>
    </row>
    <row r="31" spans="1:5" ht="14.45" customHeight="1" x14ac:dyDescent="0.25">
      <c r="A31" s="13" t="s">
        <v>367</v>
      </c>
      <c r="B31" s="80" t="s">
        <v>368</v>
      </c>
      <c r="C31" s="1">
        <v>732668</v>
      </c>
      <c r="D31" s="1">
        <v>389689</v>
      </c>
    </row>
    <row r="32" spans="1:5" ht="14.45" customHeight="1" x14ac:dyDescent="0.25">
      <c r="A32" s="13" t="s">
        <v>369</v>
      </c>
      <c r="B32" s="80" t="s">
        <v>370</v>
      </c>
      <c r="C32" s="1">
        <v>265064</v>
      </c>
      <c r="D32" s="1">
        <v>198482</v>
      </c>
    </row>
    <row r="33" spans="1:5" ht="14.45" customHeight="1" x14ac:dyDescent="0.25">
      <c r="A33" s="13" t="s">
        <v>371</v>
      </c>
      <c r="B33" s="80" t="s">
        <v>372</v>
      </c>
      <c r="C33" s="1">
        <v>69410</v>
      </c>
      <c r="D33" s="1">
        <v>78942</v>
      </c>
    </row>
    <row r="34" spans="1:5" ht="15.75" thickBot="1" x14ac:dyDescent="0.3">
      <c r="A34" s="14"/>
      <c r="B34" s="14"/>
      <c r="C34" s="254">
        <f>SUM(C29:C33)</f>
        <v>2119044</v>
      </c>
      <c r="D34" s="254">
        <f>SUM(D29:D33)</f>
        <v>1468504</v>
      </c>
    </row>
    <row r="35" spans="1:5" ht="15.75" thickTop="1" x14ac:dyDescent="0.25">
      <c r="A35" s="77"/>
      <c r="B35" s="77"/>
      <c r="C35" s="40"/>
      <c r="D35" s="76"/>
      <c r="E35" s="41"/>
    </row>
    <row r="36" spans="1:5" x14ac:dyDescent="0.25">
      <c r="A36" s="72" t="s">
        <v>373</v>
      </c>
      <c r="B36" s="72" t="s">
        <v>90</v>
      </c>
    </row>
    <row r="37" spans="1:5" ht="30" x14ac:dyDescent="0.25">
      <c r="A37" s="23"/>
      <c r="B37" s="23"/>
      <c r="C37" s="100" t="str">
        <f>C27</f>
        <v>01.01.2024.-31.03.2024.</v>
      </c>
      <c r="D37" s="100" t="str">
        <f>D27</f>
        <v>01.01.2023.-31.03.2023.</v>
      </c>
    </row>
    <row r="38" spans="1:5" ht="14.45" customHeight="1" x14ac:dyDescent="0.25">
      <c r="A38" s="9"/>
      <c r="B38" s="9"/>
      <c r="C38" s="121" t="s">
        <v>108</v>
      </c>
      <c r="D38" s="121" t="s">
        <v>374</v>
      </c>
    </row>
    <row r="39" spans="1:5" ht="14.45" customHeight="1" x14ac:dyDescent="0.25">
      <c r="A39" s="13" t="s">
        <v>375</v>
      </c>
      <c r="B39" s="16" t="s">
        <v>376</v>
      </c>
      <c r="C39" s="123">
        <v>3042452</v>
      </c>
      <c r="D39" s="123">
        <v>2876442</v>
      </c>
    </row>
    <row r="40" spans="1:5" ht="28.9" customHeight="1" x14ac:dyDescent="0.25">
      <c r="A40" s="13" t="s">
        <v>377</v>
      </c>
      <c r="B40" s="80" t="s">
        <v>378</v>
      </c>
      <c r="C40" s="1">
        <v>715060</v>
      </c>
      <c r="D40" s="1">
        <v>676194</v>
      </c>
    </row>
    <row r="41" spans="1:5" x14ac:dyDescent="0.25">
      <c r="A41" s="13" t="s">
        <v>379</v>
      </c>
      <c r="B41" s="80" t="s">
        <v>380</v>
      </c>
      <c r="C41" s="1">
        <v>201291</v>
      </c>
      <c r="D41" s="1">
        <v>177443</v>
      </c>
    </row>
    <row r="42" spans="1:5" ht="14.45" customHeight="1" x14ac:dyDescent="0.25">
      <c r="A42" s="61" t="s">
        <v>381</v>
      </c>
      <c r="B42" s="10" t="s">
        <v>382</v>
      </c>
      <c r="C42" s="124">
        <v>1641</v>
      </c>
      <c r="D42" s="124">
        <v>3389</v>
      </c>
    </row>
    <row r="43" spans="1:5" ht="15.75" thickBot="1" x14ac:dyDescent="0.3">
      <c r="A43" s="75" t="s">
        <v>383</v>
      </c>
      <c r="B43" s="75"/>
      <c r="C43" s="159">
        <f>SUM(C39:C42)</f>
        <v>3960444</v>
      </c>
      <c r="D43" s="256">
        <f>SUM(D39:D42)</f>
        <v>3733468</v>
      </c>
    </row>
    <row r="44" spans="1:5" ht="15.75" thickTop="1" x14ac:dyDescent="0.25">
      <c r="A44" s="77"/>
      <c r="B44" s="77"/>
      <c r="C44" s="40"/>
      <c r="D44" s="76"/>
      <c r="E44" s="41"/>
    </row>
    <row r="45" spans="1:5" x14ac:dyDescent="0.25">
      <c r="A45" s="72" t="s">
        <v>384</v>
      </c>
      <c r="B45" s="72" t="s">
        <v>385</v>
      </c>
    </row>
    <row r="46" spans="1:5" ht="30" x14ac:dyDescent="0.25">
      <c r="A46" s="23"/>
      <c r="B46" s="23"/>
      <c r="C46" s="100" t="str">
        <f>C37</f>
        <v>01.01.2024.-31.03.2024.</v>
      </c>
      <c r="D46" s="100" t="str">
        <f>D37</f>
        <v>01.01.2023.-31.03.2023.</v>
      </c>
    </row>
    <row r="47" spans="1:5" ht="14.45" customHeight="1" x14ac:dyDescent="0.25">
      <c r="A47" s="9"/>
      <c r="B47" s="9"/>
      <c r="C47" s="121" t="s">
        <v>108</v>
      </c>
      <c r="D47" s="121" t="s">
        <v>109</v>
      </c>
    </row>
    <row r="48" spans="1:5" ht="14.45" customHeight="1" x14ac:dyDescent="0.25">
      <c r="A48" s="56" t="s">
        <v>386</v>
      </c>
      <c r="B48" s="16" t="s">
        <v>387</v>
      </c>
      <c r="C48" s="123">
        <v>181053</v>
      </c>
      <c r="D48" s="123">
        <v>183971</v>
      </c>
    </row>
    <row r="49" spans="1:4" ht="14.45" customHeight="1" x14ac:dyDescent="0.25">
      <c r="A49" s="13" t="s">
        <v>388</v>
      </c>
      <c r="B49" s="10" t="s">
        <v>389</v>
      </c>
      <c r="C49" s="123">
        <v>325851</v>
      </c>
      <c r="D49" s="124">
        <v>365579</v>
      </c>
    </row>
    <row r="50" spans="1:4" x14ac:dyDescent="0.25">
      <c r="A50" s="61" t="s">
        <v>390</v>
      </c>
      <c r="B50" s="61" t="s">
        <v>391</v>
      </c>
      <c r="C50" s="142">
        <v>1262</v>
      </c>
      <c r="D50" s="142">
        <v>0</v>
      </c>
    </row>
    <row r="51" spans="1:4" ht="15.75" thickBot="1" x14ac:dyDescent="0.3">
      <c r="A51" s="5"/>
      <c r="B51" s="5"/>
      <c r="C51" s="254">
        <f>SUM(C48:C50)</f>
        <v>508166</v>
      </c>
      <c r="D51" s="254">
        <f>SUM(D48:D50)</f>
        <v>549550</v>
      </c>
    </row>
    <row r="52" spans="1:4" ht="35.450000000000003" customHeight="1" thickTop="1" x14ac:dyDescent="0.25">
      <c r="A52" s="118" t="s">
        <v>392</v>
      </c>
      <c r="B52" s="118" t="s">
        <v>393</v>
      </c>
      <c r="C52" s="118"/>
      <c r="D52" s="118"/>
    </row>
    <row r="54" spans="1:4" x14ac:dyDescent="0.25">
      <c r="A54" s="74" t="s">
        <v>394</v>
      </c>
      <c r="B54" s="74" t="s">
        <v>99</v>
      </c>
    </row>
    <row r="55" spans="1:4" ht="30" x14ac:dyDescent="0.25">
      <c r="A55" s="24"/>
      <c r="B55" s="120"/>
      <c r="C55" s="100" t="str">
        <f>C46</f>
        <v>01.01.2024.-31.03.2024.</v>
      </c>
      <c r="D55" s="100" t="str">
        <f>D46</f>
        <v>01.01.2023.-31.03.2023.</v>
      </c>
    </row>
    <row r="56" spans="1:4" x14ac:dyDescent="0.25">
      <c r="A56" s="80"/>
      <c r="B56" s="121"/>
      <c r="C56" s="121" t="s">
        <v>108</v>
      </c>
      <c r="D56" s="121" t="s">
        <v>108</v>
      </c>
    </row>
    <row r="57" spans="1:4" x14ac:dyDescent="0.25">
      <c r="A57" s="80" t="s">
        <v>288</v>
      </c>
      <c r="B57" s="16" t="s">
        <v>289</v>
      </c>
      <c r="C57" s="123">
        <v>738665</v>
      </c>
      <c r="D57" s="123">
        <v>510329</v>
      </c>
    </row>
    <row r="58" spans="1:4" x14ac:dyDescent="0.25">
      <c r="A58" s="80" t="s">
        <v>395</v>
      </c>
      <c r="B58" s="80" t="s">
        <v>396</v>
      </c>
      <c r="C58" s="1">
        <v>5150</v>
      </c>
      <c r="D58" s="1">
        <v>5217</v>
      </c>
    </row>
    <row r="59" spans="1:4" ht="29.45" customHeight="1" x14ac:dyDescent="0.25">
      <c r="A59" s="260" t="s">
        <v>397</v>
      </c>
      <c r="B59" s="261" t="s">
        <v>398</v>
      </c>
      <c r="C59" s="135">
        <v>-165828</v>
      </c>
      <c r="D59" s="135">
        <v>-80</v>
      </c>
    </row>
    <row r="60" spans="1:4" ht="15.75" thickBot="1" x14ac:dyDescent="0.3">
      <c r="A60" s="32"/>
      <c r="B60" s="34"/>
      <c r="C60" s="34">
        <f>SUM(C57:C59)</f>
        <v>577987</v>
      </c>
      <c r="D60" s="34">
        <f>SUM(D57:D59)</f>
        <v>515466</v>
      </c>
    </row>
    <row r="61" spans="1:4" ht="15.75" thickTop="1" x14ac:dyDescent="0.25"/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D7C82-CB77-4B3F-80BB-8D07C106C0DF}">
  <sheetPr>
    <tabColor rgb="FF92D050"/>
  </sheetPr>
  <dimension ref="A1:O110"/>
  <sheetViews>
    <sheetView showGridLines="0" zoomScale="85" zoomScaleNormal="85" workbookViewId="0"/>
  </sheetViews>
  <sheetFormatPr defaultColWidth="8.85546875" defaultRowHeight="15" x14ac:dyDescent="0.25"/>
  <cols>
    <col min="1" max="2" width="38.42578125" style="86" customWidth="1"/>
    <col min="3" max="13" width="13.85546875" style="86" customWidth="1"/>
    <col min="14" max="16384" width="8.85546875" style="86"/>
  </cols>
  <sheetData>
    <row r="1" spans="1:15" s="110" customFormat="1" ht="60.6" customHeight="1" x14ac:dyDescent="0.25">
      <c r="A1" s="119" t="str">
        <f>'Galvenie darbības rādītāji'!A1</f>
        <v>AKCIJU SABIEDRĪBAS "CONEXUS BALTIC GRID" Saīsinātie starpperiodu finanšu pārskati par periodu no 01.01.2024. līdz 31.03.2024.</v>
      </c>
      <c r="B1" s="119" t="str">
        <f>'Galvenie darbības rādītāji'!B1</f>
        <v>JOINT STOCK COMPANY CONEXUS BALTIC GRID Condensed Interim Financial Statements for the period from 01.01.2024 until 31.03.2024</v>
      </c>
    </row>
    <row r="2" spans="1:15" x14ac:dyDescent="0.25">
      <c r="A2" s="72" t="s">
        <v>399</v>
      </c>
      <c r="B2" s="72" t="s">
        <v>129</v>
      </c>
    </row>
    <row r="3" spans="1:15" ht="45" x14ac:dyDescent="0.25">
      <c r="A3" s="388" t="s">
        <v>400</v>
      </c>
      <c r="B3" s="388" t="s">
        <v>400</v>
      </c>
      <c r="C3" s="389" t="s">
        <v>401</v>
      </c>
      <c r="D3" s="389" t="s">
        <v>402</v>
      </c>
      <c r="E3" s="389" t="s">
        <v>403</v>
      </c>
      <c r="F3" s="389" t="s">
        <v>404</v>
      </c>
      <c r="G3" s="267"/>
      <c r="H3" s="267"/>
      <c r="I3" s="267"/>
      <c r="J3" s="267"/>
      <c r="K3" s="267"/>
      <c r="L3" s="267"/>
      <c r="M3" s="267"/>
      <c r="N3" s="267"/>
      <c r="O3" s="267"/>
    </row>
    <row r="4" spans="1:15" ht="60" x14ac:dyDescent="0.25">
      <c r="A4" s="388" t="s">
        <v>400</v>
      </c>
      <c r="B4" s="388" t="s">
        <v>400</v>
      </c>
      <c r="C4" s="389" t="s">
        <v>405</v>
      </c>
      <c r="D4" s="389" t="s">
        <v>406</v>
      </c>
      <c r="E4" s="389" t="s">
        <v>407</v>
      </c>
      <c r="F4" s="389" t="s">
        <v>408</v>
      </c>
      <c r="G4" s="267"/>
      <c r="H4" s="267"/>
      <c r="I4" s="267"/>
      <c r="J4" s="267"/>
      <c r="K4" s="267"/>
      <c r="L4" s="267"/>
      <c r="M4" s="267"/>
      <c r="N4" s="267"/>
      <c r="O4" s="267"/>
    </row>
    <row r="5" spans="1:15" x14ac:dyDescent="0.25">
      <c r="A5" s="268" t="s">
        <v>409</v>
      </c>
      <c r="B5" s="268" t="s">
        <v>410</v>
      </c>
      <c r="C5" s="276" t="s">
        <v>411</v>
      </c>
      <c r="D5" s="276" t="s">
        <v>411</v>
      </c>
      <c r="E5" s="276" t="s">
        <v>411</v>
      </c>
      <c r="F5" s="276" t="s">
        <v>411</v>
      </c>
      <c r="G5" s="267"/>
      <c r="H5" s="267"/>
      <c r="I5" s="267"/>
      <c r="J5" s="267"/>
      <c r="K5" s="267"/>
      <c r="L5" s="267"/>
      <c r="M5" s="267"/>
      <c r="N5" s="267"/>
      <c r="O5" s="267"/>
    </row>
    <row r="6" spans="1:15" x14ac:dyDescent="0.25">
      <c r="A6" s="390" t="s">
        <v>412</v>
      </c>
      <c r="B6" s="391">
        <v>44926</v>
      </c>
      <c r="C6" s="392">
        <v>8791501</v>
      </c>
      <c r="D6" s="392">
        <v>0</v>
      </c>
      <c r="E6" s="392">
        <v>48995</v>
      </c>
      <c r="F6" s="392">
        <f t="shared" ref="F6:F16" si="0">SUM(C6:E6)</f>
        <v>8840496</v>
      </c>
      <c r="G6" s="267"/>
      <c r="H6" s="267"/>
      <c r="I6" s="267"/>
      <c r="J6" s="267"/>
      <c r="K6" s="267"/>
      <c r="L6" s="267"/>
      <c r="M6" s="267"/>
      <c r="N6" s="267"/>
      <c r="O6" s="267"/>
    </row>
    <row r="7" spans="1:15" x14ac:dyDescent="0.25">
      <c r="A7" s="269" t="s">
        <v>413</v>
      </c>
      <c r="B7" s="269" t="s">
        <v>414</v>
      </c>
      <c r="C7" s="272" t="s">
        <v>415</v>
      </c>
      <c r="D7" s="273">
        <v>0</v>
      </c>
      <c r="E7" s="273">
        <v>61816</v>
      </c>
      <c r="F7" s="392">
        <f t="shared" si="0"/>
        <v>61816</v>
      </c>
      <c r="G7" s="267"/>
      <c r="H7" s="267"/>
      <c r="I7" s="267"/>
      <c r="J7" s="267"/>
      <c r="K7" s="267"/>
      <c r="L7" s="267"/>
      <c r="M7" s="267"/>
      <c r="N7" s="267"/>
      <c r="O7" s="267"/>
    </row>
    <row r="8" spans="1:15" x14ac:dyDescent="0.25">
      <c r="A8" s="269" t="s">
        <v>416</v>
      </c>
      <c r="B8" s="269" t="s">
        <v>417</v>
      </c>
      <c r="C8" s="274">
        <v>12380</v>
      </c>
      <c r="D8" s="274">
        <v>0</v>
      </c>
      <c r="E8" s="274">
        <v>-12380</v>
      </c>
      <c r="F8" s="392">
        <f t="shared" si="0"/>
        <v>0</v>
      </c>
      <c r="G8" s="267"/>
      <c r="H8" s="267"/>
      <c r="I8" s="267"/>
      <c r="J8" s="267"/>
      <c r="K8" s="267"/>
      <c r="L8" s="267"/>
      <c r="M8" s="267"/>
      <c r="N8" s="267"/>
      <c r="O8" s="267"/>
    </row>
    <row r="9" spans="1:15" x14ac:dyDescent="0.25">
      <c r="A9" s="270" t="s">
        <v>418</v>
      </c>
      <c r="B9" s="270" t="s">
        <v>419</v>
      </c>
      <c r="C9" s="274">
        <v>-2250</v>
      </c>
      <c r="D9" s="274">
        <v>0</v>
      </c>
      <c r="E9" s="274">
        <v>0</v>
      </c>
      <c r="F9" s="392">
        <f t="shared" si="0"/>
        <v>-2250</v>
      </c>
      <c r="G9" s="267"/>
      <c r="H9" s="267"/>
      <c r="I9" s="267"/>
      <c r="J9" s="267"/>
      <c r="K9" s="267"/>
      <c r="L9" s="267"/>
      <c r="M9" s="267"/>
      <c r="N9" s="267"/>
      <c r="O9" s="267"/>
    </row>
    <row r="10" spans="1:15" hidden="1" x14ac:dyDescent="0.25">
      <c r="A10" s="270" t="s">
        <v>420</v>
      </c>
      <c r="B10" s="270" t="s">
        <v>417</v>
      </c>
      <c r="C10" s="275" t="s">
        <v>415</v>
      </c>
      <c r="D10" s="274">
        <v>0</v>
      </c>
      <c r="E10" s="274">
        <v>0</v>
      </c>
      <c r="F10" s="392">
        <f t="shared" si="0"/>
        <v>0</v>
      </c>
      <c r="G10" s="267"/>
      <c r="H10" s="267"/>
      <c r="I10" s="267"/>
      <c r="J10" s="267"/>
      <c r="K10" s="267"/>
      <c r="L10" s="267"/>
      <c r="M10" s="267"/>
      <c r="N10" s="267"/>
      <c r="O10" s="267"/>
    </row>
    <row r="11" spans="1:15" x14ac:dyDescent="0.25">
      <c r="A11" s="393" t="s">
        <v>421</v>
      </c>
      <c r="B11" s="394">
        <v>45016</v>
      </c>
      <c r="C11" s="395">
        <f>SUM(C6:C10)</f>
        <v>8801631</v>
      </c>
      <c r="D11" s="395">
        <f>SUM(D6:D10)</f>
        <v>0</v>
      </c>
      <c r="E11" s="395">
        <f>SUM(E6:E10)</f>
        <v>98431</v>
      </c>
      <c r="F11" s="395">
        <f t="shared" si="0"/>
        <v>8900062</v>
      </c>
      <c r="G11" s="267"/>
      <c r="H11" s="267"/>
      <c r="I11" s="267"/>
      <c r="J11" s="267"/>
      <c r="K11" s="267"/>
      <c r="L11" s="267"/>
      <c r="M11" s="267"/>
      <c r="N11" s="267"/>
      <c r="O11" s="267"/>
    </row>
    <row r="12" spans="1:15" x14ac:dyDescent="0.25">
      <c r="A12" s="269" t="s">
        <v>413</v>
      </c>
      <c r="B12" s="269" t="s">
        <v>414</v>
      </c>
      <c r="C12" s="272" t="s">
        <v>415</v>
      </c>
      <c r="D12" s="273">
        <v>0</v>
      </c>
      <c r="E12" s="273">
        <v>15543208</v>
      </c>
      <c r="F12" s="395">
        <f t="shared" si="0"/>
        <v>15543208</v>
      </c>
      <c r="G12" s="267"/>
      <c r="H12" s="267"/>
      <c r="I12" s="267"/>
      <c r="J12" s="267"/>
      <c r="K12" s="267"/>
      <c r="L12" s="267"/>
      <c r="M12" s="267"/>
      <c r="N12" s="267"/>
      <c r="O12" s="267"/>
    </row>
    <row r="13" spans="1:15" x14ac:dyDescent="0.25">
      <c r="A13" s="269" t="s">
        <v>416</v>
      </c>
      <c r="B13" s="269" t="s">
        <v>417</v>
      </c>
      <c r="C13" s="273">
        <v>461457</v>
      </c>
      <c r="D13" s="273">
        <v>0</v>
      </c>
      <c r="E13" s="273">
        <v>-461457</v>
      </c>
      <c r="F13" s="395">
        <f t="shared" si="0"/>
        <v>0</v>
      </c>
      <c r="G13" s="267"/>
      <c r="H13" s="267"/>
      <c r="I13" s="267"/>
      <c r="J13" s="267"/>
      <c r="K13" s="267"/>
      <c r="L13" s="267"/>
      <c r="M13" s="267"/>
      <c r="N13" s="267"/>
      <c r="O13" s="267"/>
    </row>
    <row r="14" spans="1:15" x14ac:dyDescent="0.25">
      <c r="A14" s="270" t="s">
        <v>418</v>
      </c>
      <c r="B14" s="270" t="s">
        <v>419</v>
      </c>
      <c r="C14" s="273">
        <v>-1522775</v>
      </c>
      <c r="D14" s="273">
        <v>0</v>
      </c>
      <c r="E14" s="273">
        <v>0</v>
      </c>
      <c r="F14" s="395">
        <f t="shared" si="0"/>
        <v>-1522775</v>
      </c>
      <c r="G14" s="267"/>
      <c r="H14" s="267"/>
      <c r="I14" s="267"/>
      <c r="J14" s="267"/>
      <c r="K14" s="267"/>
      <c r="L14" s="267"/>
      <c r="M14" s="267"/>
      <c r="N14" s="267"/>
      <c r="O14" s="267"/>
    </row>
    <row r="15" spans="1:15" x14ac:dyDescent="0.25">
      <c r="A15" s="270" t="s">
        <v>420</v>
      </c>
      <c r="B15" s="270" t="s">
        <v>417</v>
      </c>
      <c r="C15" s="272" t="s">
        <v>415</v>
      </c>
      <c r="D15" s="273">
        <v>1007865</v>
      </c>
      <c r="E15" s="273">
        <v>0</v>
      </c>
      <c r="F15" s="395">
        <f t="shared" si="0"/>
        <v>1007865</v>
      </c>
      <c r="G15" s="267"/>
      <c r="H15" s="267"/>
      <c r="I15" s="267"/>
      <c r="J15" s="267"/>
      <c r="K15" s="267"/>
      <c r="L15" s="267"/>
      <c r="M15" s="267"/>
      <c r="N15" s="267"/>
      <c r="O15" s="267"/>
    </row>
    <row r="16" spans="1:15" x14ac:dyDescent="0.25">
      <c r="A16" s="393" t="s">
        <v>422</v>
      </c>
      <c r="B16" s="394">
        <v>45291</v>
      </c>
      <c r="C16" s="395">
        <f>SUM(C11:C15)</f>
        <v>7740313</v>
      </c>
      <c r="D16" s="395">
        <f>SUM(D11:D15)</f>
        <v>1007865</v>
      </c>
      <c r="E16" s="395">
        <f>SUM(E11:E15)</f>
        <v>15180182</v>
      </c>
      <c r="F16" s="395">
        <f t="shared" si="0"/>
        <v>23928360</v>
      </c>
      <c r="G16" s="267"/>
      <c r="H16" s="267"/>
      <c r="I16" s="267"/>
      <c r="J16" s="267"/>
      <c r="K16" s="267"/>
      <c r="L16" s="267"/>
      <c r="M16" s="267"/>
      <c r="N16" s="267"/>
      <c r="O16" s="267"/>
    </row>
    <row r="17" spans="1:15" x14ac:dyDescent="0.25">
      <c r="A17" s="271" t="s">
        <v>423</v>
      </c>
      <c r="B17" s="271" t="s">
        <v>424</v>
      </c>
      <c r="C17" s="396" t="s">
        <v>400</v>
      </c>
      <c r="D17" s="396" t="s">
        <v>400</v>
      </c>
      <c r="E17" s="396" t="s">
        <v>400</v>
      </c>
      <c r="F17" s="396"/>
      <c r="G17" s="267"/>
      <c r="H17" s="267"/>
      <c r="I17" s="267"/>
      <c r="J17" s="267"/>
      <c r="K17" s="267"/>
      <c r="L17" s="267"/>
      <c r="M17" s="267"/>
      <c r="N17" s="267"/>
      <c r="O17" s="267"/>
    </row>
    <row r="18" spans="1:15" x14ac:dyDescent="0.25">
      <c r="A18" s="390" t="s">
        <v>412</v>
      </c>
      <c r="B18" s="391">
        <v>44926</v>
      </c>
      <c r="C18" s="395">
        <v>6732487</v>
      </c>
      <c r="D18" s="395">
        <v>0</v>
      </c>
      <c r="E18" s="395">
        <v>0</v>
      </c>
      <c r="F18" s="395">
        <f t="shared" ref="F18:F27" si="1">SUM(C18:E18)</f>
        <v>6732487</v>
      </c>
      <c r="G18" s="267"/>
      <c r="H18" s="267"/>
      <c r="I18" s="267"/>
      <c r="J18" s="267"/>
      <c r="K18" s="267"/>
      <c r="L18" s="267"/>
      <c r="M18" s="267"/>
      <c r="N18" s="267"/>
      <c r="O18" s="267"/>
    </row>
    <row r="19" spans="1:15" x14ac:dyDescent="0.25">
      <c r="A19" s="269" t="s">
        <v>425</v>
      </c>
      <c r="B19" s="269" t="s">
        <v>426</v>
      </c>
      <c r="C19" s="273">
        <v>187897</v>
      </c>
      <c r="D19" s="273">
        <v>0</v>
      </c>
      <c r="E19" s="273">
        <v>0</v>
      </c>
      <c r="F19" s="395">
        <f t="shared" si="1"/>
        <v>187897</v>
      </c>
      <c r="G19" s="267"/>
      <c r="H19" s="267"/>
      <c r="I19" s="267"/>
      <c r="J19" s="267"/>
      <c r="K19" s="267"/>
      <c r="L19" s="267"/>
      <c r="M19" s="267"/>
      <c r="N19" s="267"/>
      <c r="O19" s="267"/>
    </row>
    <row r="20" spans="1:15" x14ac:dyDescent="0.25">
      <c r="A20" s="270" t="s">
        <v>418</v>
      </c>
      <c r="B20" s="270" t="s">
        <v>419</v>
      </c>
      <c r="C20" s="274">
        <v>-2250</v>
      </c>
      <c r="D20" s="274">
        <v>0</v>
      </c>
      <c r="E20" s="274">
        <v>0</v>
      </c>
      <c r="F20" s="395">
        <f t="shared" si="1"/>
        <v>-2250</v>
      </c>
      <c r="G20" s="267"/>
      <c r="H20" s="267"/>
      <c r="I20" s="267"/>
      <c r="J20" s="267"/>
      <c r="K20" s="267"/>
      <c r="L20" s="267"/>
      <c r="M20" s="267"/>
      <c r="N20" s="267"/>
      <c r="O20" s="267"/>
    </row>
    <row r="21" spans="1:15" x14ac:dyDescent="0.25">
      <c r="A21" s="393" t="s">
        <v>421</v>
      </c>
      <c r="B21" s="394">
        <v>45016</v>
      </c>
      <c r="C21" s="395">
        <f>SUM(C18:C20)</f>
        <v>6918134</v>
      </c>
      <c r="D21" s="395">
        <f>SUM(D18:D20)</f>
        <v>0</v>
      </c>
      <c r="E21" s="395">
        <f>SUM(E18:E20)</f>
        <v>0</v>
      </c>
      <c r="F21" s="395">
        <f t="shared" si="1"/>
        <v>6918134</v>
      </c>
      <c r="G21" s="267"/>
      <c r="H21" s="267"/>
      <c r="I21" s="267"/>
      <c r="J21" s="267"/>
      <c r="K21" s="267"/>
      <c r="L21" s="267"/>
      <c r="M21" s="267"/>
      <c r="N21" s="267"/>
      <c r="O21" s="267"/>
    </row>
    <row r="22" spans="1:15" x14ac:dyDescent="0.25">
      <c r="A22" s="269" t="s">
        <v>425</v>
      </c>
      <c r="B22" s="269" t="s">
        <v>426</v>
      </c>
      <c r="C22" s="273">
        <v>542422</v>
      </c>
      <c r="D22" s="273">
        <v>0</v>
      </c>
      <c r="E22" s="273">
        <v>0</v>
      </c>
      <c r="F22" s="395">
        <f t="shared" si="1"/>
        <v>542422</v>
      </c>
      <c r="G22" s="267"/>
      <c r="H22" s="267"/>
      <c r="I22" s="267"/>
      <c r="J22" s="267"/>
      <c r="K22" s="267"/>
      <c r="L22" s="267"/>
      <c r="M22" s="267"/>
      <c r="N22" s="267"/>
      <c r="O22" s="267"/>
    </row>
    <row r="23" spans="1:15" x14ac:dyDescent="0.25">
      <c r="A23" s="270" t="s">
        <v>418</v>
      </c>
      <c r="B23" s="270" t="s">
        <v>419</v>
      </c>
      <c r="C23" s="273">
        <v>-1522775</v>
      </c>
      <c r="D23" s="273">
        <v>0</v>
      </c>
      <c r="E23" s="273">
        <v>0</v>
      </c>
      <c r="F23" s="395">
        <f t="shared" si="1"/>
        <v>-1522775</v>
      </c>
      <c r="G23" s="267"/>
      <c r="H23" s="267"/>
      <c r="I23" s="267"/>
      <c r="J23" s="267"/>
      <c r="K23" s="267"/>
      <c r="L23" s="267"/>
      <c r="M23" s="267"/>
      <c r="N23" s="267"/>
      <c r="O23" s="267"/>
    </row>
    <row r="24" spans="1:15" ht="15.75" thickBot="1" x14ac:dyDescent="0.3">
      <c r="A24" s="397" t="s">
        <v>422</v>
      </c>
      <c r="B24" s="398">
        <v>45291</v>
      </c>
      <c r="C24" s="399">
        <f>SUM(C21:C23)</f>
        <v>5937781</v>
      </c>
      <c r="D24" s="399">
        <f>SUM(D21:D23)</f>
        <v>0</v>
      </c>
      <c r="E24" s="399">
        <f>SUM(E21:E23)</f>
        <v>0</v>
      </c>
      <c r="F24" s="399">
        <f t="shared" si="1"/>
        <v>5937781</v>
      </c>
      <c r="G24" s="267"/>
      <c r="H24" s="267"/>
      <c r="I24" s="267"/>
      <c r="J24" s="267"/>
      <c r="K24" s="267"/>
      <c r="L24" s="267"/>
      <c r="M24" s="267"/>
      <c r="N24" s="267"/>
      <c r="O24" s="267"/>
    </row>
    <row r="25" spans="1:15" ht="15.75" thickTop="1" x14ac:dyDescent="0.25">
      <c r="A25" s="400" t="s">
        <v>427</v>
      </c>
      <c r="B25" s="400" t="s">
        <v>428</v>
      </c>
      <c r="C25" s="401">
        <f>C6-C18</f>
        <v>2059014</v>
      </c>
      <c r="D25" s="401">
        <f>D6-D18</f>
        <v>0</v>
      </c>
      <c r="E25" s="401">
        <f>E6-E18</f>
        <v>48995</v>
      </c>
      <c r="F25" s="401">
        <f t="shared" si="1"/>
        <v>2108009</v>
      </c>
      <c r="G25" s="267"/>
      <c r="H25" s="267"/>
      <c r="I25" s="267"/>
      <c r="J25" s="267"/>
      <c r="K25" s="267"/>
      <c r="L25" s="267"/>
      <c r="M25" s="267"/>
      <c r="N25" s="267"/>
      <c r="O25" s="267"/>
    </row>
    <row r="26" spans="1:15" x14ac:dyDescent="0.25">
      <c r="A26" s="400" t="s">
        <v>429</v>
      </c>
      <c r="B26" s="400" t="s">
        <v>430</v>
      </c>
      <c r="C26" s="401">
        <f>C11-C21</f>
        <v>1883497</v>
      </c>
      <c r="D26" s="401">
        <f>D11-D21</f>
        <v>0</v>
      </c>
      <c r="E26" s="401">
        <f>E11-E21</f>
        <v>98431</v>
      </c>
      <c r="F26" s="401">
        <f t="shared" si="1"/>
        <v>1981928</v>
      </c>
      <c r="G26" s="267"/>
      <c r="H26" s="267"/>
      <c r="I26" s="267"/>
      <c r="J26" s="267"/>
      <c r="K26" s="267"/>
      <c r="L26" s="267"/>
      <c r="M26" s="267"/>
      <c r="N26" s="267"/>
      <c r="O26" s="267"/>
    </row>
    <row r="27" spans="1:15" ht="15.75" thickBot="1" x14ac:dyDescent="0.3">
      <c r="A27" s="402" t="s">
        <v>431</v>
      </c>
      <c r="B27" s="402" t="s">
        <v>432</v>
      </c>
      <c r="C27" s="403">
        <f>C16-C24</f>
        <v>1802532</v>
      </c>
      <c r="D27" s="403">
        <f>D16-D24</f>
        <v>1007865</v>
      </c>
      <c r="E27" s="403">
        <f>E16-E24</f>
        <v>15180182</v>
      </c>
      <c r="F27" s="403">
        <f t="shared" si="1"/>
        <v>17990579</v>
      </c>
      <c r="G27" s="267"/>
      <c r="H27" s="267"/>
      <c r="I27" s="267"/>
      <c r="J27" s="267"/>
      <c r="K27" s="267"/>
      <c r="L27" s="267"/>
      <c r="M27" s="267"/>
      <c r="N27" s="267"/>
      <c r="O27" s="267"/>
    </row>
    <row r="28" spans="1:15" ht="15.75" thickTop="1" x14ac:dyDescent="0.25">
      <c r="A28" s="404"/>
      <c r="B28" s="404"/>
      <c r="C28" s="405"/>
      <c r="D28" s="405"/>
      <c r="E28" s="405"/>
      <c r="F28" s="405"/>
      <c r="G28" s="267"/>
      <c r="H28" s="267"/>
      <c r="I28" s="267"/>
      <c r="J28" s="267"/>
      <c r="K28" s="267"/>
      <c r="L28" s="267"/>
      <c r="M28" s="267"/>
      <c r="N28" s="267"/>
      <c r="O28" s="267"/>
    </row>
    <row r="29" spans="1:15" ht="45" x14ac:dyDescent="0.25">
      <c r="A29" s="388" t="s">
        <v>400</v>
      </c>
      <c r="B29" s="388" t="s">
        <v>400</v>
      </c>
      <c r="C29" s="406" t="s">
        <v>401</v>
      </c>
      <c r="D29" s="406" t="s">
        <v>402</v>
      </c>
      <c r="E29" s="406" t="s">
        <v>403</v>
      </c>
      <c r="F29" s="406" t="s">
        <v>404</v>
      </c>
      <c r="G29" s="267"/>
      <c r="H29" s="267"/>
      <c r="I29" s="267"/>
      <c r="J29" s="267"/>
      <c r="K29" s="267"/>
      <c r="L29" s="267"/>
      <c r="M29" s="267"/>
      <c r="N29" s="267"/>
      <c r="O29" s="267"/>
    </row>
    <row r="30" spans="1:15" ht="60" x14ac:dyDescent="0.25">
      <c r="A30" s="388" t="s">
        <v>400</v>
      </c>
      <c r="B30" s="388" t="s">
        <v>400</v>
      </c>
      <c r="C30" s="406" t="s">
        <v>405</v>
      </c>
      <c r="D30" s="406" t="s">
        <v>406</v>
      </c>
      <c r="E30" s="406" t="s">
        <v>407</v>
      </c>
      <c r="F30" s="406" t="s">
        <v>408</v>
      </c>
      <c r="G30" s="267"/>
      <c r="H30" s="267"/>
      <c r="I30" s="267"/>
      <c r="J30" s="267"/>
      <c r="K30" s="267"/>
      <c r="L30" s="267"/>
      <c r="M30" s="267"/>
      <c r="N30" s="267"/>
      <c r="O30" s="267"/>
    </row>
    <row r="31" spans="1:15" x14ac:dyDescent="0.25">
      <c r="A31" s="268" t="s">
        <v>409</v>
      </c>
      <c r="B31" s="268" t="s">
        <v>410</v>
      </c>
      <c r="C31" s="277" t="s">
        <v>411</v>
      </c>
      <c r="D31" s="277" t="s">
        <v>411</v>
      </c>
      <c r="E31" s="277" t="s">
        <v>411</v>
      </c>
      <c r="F31" s="277" t="s">
        <v>411</v>
      </c>
      <c r="G31" s="267"/>
      <c r="H31" s="267"/>
      <c r="I31" s="267"/>
      <c r="J31" s="267"/>
      <c r="K31" s="267"/>
      <c r="L31" s="267"/>
      <c r="M31" s="267"/>
      <c r="N31" s="267"/>
      <c r="O31" s="267"/>
    </row>
    <row r="32" spans="1:15" x14ac:dyDescent="0.25">
      <c r="A32" s="390" t="s">
        <v>422</v>
      </c>
      <c r="B32" s="391">
        <v>45291</v>
      </c>
      <c r="C32" s="392">
        <v>7740313</v>
      </c>
      <c r="D32" s="392">
        <v>1007865</v>
      </c>
      <c r="E32" s="392">
        <v>15180182</v>
      </c>
      <c r="F32" s="392">
        <f t="shared" ref="F32:F37" si="2">SUM(C32:E32)</f>
        <v>23928360</v>
      </c>
      <c r="G32" s="267"/>
      <c r="H32" s="267"/>
      <c r="I32" s="267"/>
      <c r="J32" s="267"/>
      <c r="K32" s="267"/>
      <c r="L32" s="267"/>
      <c r="M32" s="267"/>
      <c r="N32" s="267"/>
      <c r="O32" s="267"/>
    </row>
    <row r="33" spans="1:15" x14ac:dyDescent="0.25">
      <c r="A33" s="269" t="s">
        <v>413</v>
      </c>
      <c r="B33" s="269" t="s">
        <v>414</v>
      </c>
      <c r="C33" s="273">
        <v>0</v>
      </c>
      <c r="D33" s="273">
        <v>0</v>
      </c>
      <c r="E33" s="273">
        <v>409115</v>
      </c>
      <c r="F33" s="392">
        <f t="shared" si="2"/>
        <v>409115</v>
      </c>
      <c r="G33" s="267"/>
      <c r="H33" s="267"/>
      <c r="I33" s="267"/>
      <c r="J33" s="267"/>
      <c r="K33" s="267"/>
      <c r="L33" s="267"/>
      <c r="M33" s="267"/>
      <c r="N33" s="267"/>
      <c r="O33" s="267"/>
    </row>
    <row r="34" spans="1:15" x14ac:dyDescent="0.25">
      <c r="A34" s="269" t="s">
        <v>416</v>
      </c>
      <c r="B34" s="269" t="s">
        <v>417</v>
      </c>
      <c r="C34" s="274">
        <v>11913</v>
      </c>
      <c r="D34" s="274">
        <v>0</v>
      </c>
      <c r="E34" s="274">
        <v>-11913</v>
      </c>
      <c r="F34" s="392">
        <f t="shared" si="2"/>
        <v>0</v>
      </c>
      <c r="G34" s="267"/>
      <c r="H34" s="267"/>
      <c r="I34" s="267"/>
      <c r="J34" s="267"/>
      <c r="K34" s="267"/>
      <c r="L34" s="267"/>
      <c r="M34" s="267"/>
      <c r="N34" s="267"/>
      <c r="O34" s="267"/>
    </row>
    <row r="35" spans="1:15" x14ac:dyDescent="0.25">
      <c r="A35" s="270" t="s">
        <v>418</v>
      </c>
      <c r="B35" s="270" t="s">
        <v>419</v>
      </c>
      <c r="C35" s="274">
        <v>-454895</v>
      </c>
      <c r="D35" s="274">
        <v>0</v>
      </c>
      <c r="E35" s="274">
        <v>0</v>
      </c>
      <c r="F35" s="392">
        <f t="shared" si="2"/>
        <v>-454895</v>
      </c>
      <c r="G35" s="267"/>
      <c r="H35" s="267"/>
      <c r="I35" s="267"/>
      <c r="J35" s="267"/>
      <c r="K35" s="267"/>
      <c r="L35" s="267"/>
      <c r="M35" s="267"/>
      <c r="N35" s="267"/>
      <c r="O35" s="267"/>
    </row>
    <row r="36" spans="1:15" hidden="1" x14ac:dyDescent="0.25">
      <c r="A36" s="270" t="s">
        <v>420</v>
      </c>
      <c r="B36" s="270" t="s">
        <v>417</v>
      </c>
      <c r="C36" s="274">
        <v>0</v>
      </c>
      <c r="D36" s="274">
        <v>0</v>
      </c>
      <c r="E36" s="274">
        <v>0</v>
      </c>
      <c r="F36" s="392">
        <f t="shared" si="2"/>
        <v>0</v>
      </c>
      <c r="G36" s="267"/>
      <c r="H36" s="267"/>
      <c r="I36" s="267"/>
      <c r="J36" s="267"/>
      <c r="K36" s="267"/>
      <c r="L36" s="267"/>
      <c r="M36" s="267"/>
      <c r="N36" s="267"/>
      <c r="O36" s="267"/>
    </row>
    <row r="37" spans="1:15" x14ac:dyDescent="0.25">
      <c r="A37" s="393" t="s">
        <v>433</v>
      </c>
      <c r="B37" s="393" t="s">
        <v>433</v>
      </c>
      <c r="C37" s="395">
        <f>SUM(C32:C36)</f>
        <v>7297331</v>
      </c>
      <c r="D37" s="395">
        <f>SUM(D32:D36)</f>
        <v>1007865</v>
      </c>
      <c r="E37" s="395">
        <f>SUM(E32:E36)</f>
        <v>15577384</v>
      </c>
      <c r="F37" s="395">
        <f t="shared" si="2"/>
        <v>23882580</v>
      </c>
      <c r="G37" s="267"/>
      <c r="H37" s="267"/>
      <c r="I37" s="267"/>
      <c r="J37" s="267"/>
      <c r="K37" s="267"/>
      <c r="L37" s="267"/>
      <c r="M37" s="267"/>
      <c r="N37" s="267"/>
      <c r="O37" s="267"/>
    </row>
    <row r="38" spans="1:15" x14ac:dyDescent="0.25">
      <c r="A38" s="271" t="s">
        <v>423</v>
      </c>
      <c r="B38" s="271" t="s">
        <v>424</v>
      </c>
      <c r="C38" s="396" t="s">
        <v>400</v>
      </c>
      <c r="D38" s="396" t="s">
        <v>400</v>
      </c>
      <c r="E38" s="396" t="s">
        <v>400</v>
      </c>
      <c r="F38" s="396"/>
      <c r="G38" s="267"/>
      <c r="H38" s="267"/>
      <c r="I38" s="267"/>
      <c r="J38" s="267"/>
      <c r="K38" s="267"/>
      <c r="L38" s="267"/>
      <c r="M38" s="267"/>
      <c r="N38" s="267"/>
      <c r="O38" s="267"/>
    </row>
    <row r="39" spans="1:15" x14ac:dyDescent="0.25">
      <c r="A39" s="390" t="s">
        <v>422</v>
      </c>
      <c r="B39" s="391">
        <v>45291</v>
      </c>
      <c r="C39" s="395">
        <v>5937781</v>
      </c>
      <c r="D39" s="395">
        <v>0</v>
      </c>
      <c r="E39" s="395">
        <v>0</v>
      </c>
      <c r="F39" s="395">
        <f t="shared" ref="F39:F44" si="3">SUM(C39:E39)</f>
        <v>5937781</v>
      </c>
      <c r="G39" s="267"/>
      <c r="H39" s="267"/>
      <c r="I39" s="267"/>
      <c r="J39" s="267"/>
      <c r="K39" s="267"/>
      <c r="L39" s="267"/>
      <c r="M39" s="267"/>
      <c r="N39" s="267"/>
      <c r="O39" s="267"/>
    </row>
    <row r="40" spans="1:15" x14ac:dyDescent="0.25">
      <c r="A40" s="269" t="s">
        <v>425</v>
      </c>
      <c r="B40" s="269" t="s">
        <v>426</v>
      </c>
      <c r="C40" s="273">
        <v>184994</v>
      </c>
      <c r="D40" s="273">
        <v>25196</v>
      </c>
      <c r="E40" s="273">
        <v>0</v>
      </c>
      <c r="F40" s="395">
        <f t="shared" si="3"/>
        <v>210190</v>
      </c>
      <c r="G40" s="267"/>
      <c r="H40" s="267"/>
      <c r="I40" s="267"/>
      <c r="J40" s="267"/>
      <c r="K40" s="267"/>
      <c r="L40" s="267"/>
      <c r="M40" s="267"/>
      <c r="N40" s="267"/>
      <c r="O40" s="267"/>
    </row>
    <row r="41" spans="1:15" x14ac:dyDescent="0.25">
      <c r="A41" s="270" t="s">
        <v>418</v>
      </c>
      <c r="B41" s="270" t="s">
        <v>419</v>
      </c>
      <c r="C41" s="274">
        <v>-454895</v>
      </c>
      <c r="D41" s="274">
        <v>0</v>
      </c>
      <c r="E41" s="274">
        <v>0</v>
      </c>
      <c r="F41" s="395">
        <f t="shared" si="3"/>
        <v>-454895</v>
      </c>
      <c r="G41" s="267"/>
      <c r="H41" s="267"/>
      <c r="I41" s="267"/>
      <c r="J41" s="267"/>
      <c r="K41" s="267"/>
      <c r="L41" s="267"/>
      <c r="M41" s="267"/>
      <c r="N41" s="267"/>
      <c r="O41" s="267"/>
    </row>
    <row r="42" spans="1:15" ht="15.75" thickBot="1" x14ac:dyDescent="0.3">
      <c r="A42" s="397" t="s">
        <v>433</v>
      </c>
      <c r="B42" s="407">
        <v>45382</v>
      </c>
      <c r="C42" s="399">
        <f>SUM(C39:C41)</f>
        <v>5667880</v>
      </c>
      <c r="D42" s="399">
        <f>SUM(D39:D41)</f>
        <v>25196</v>
      </c>
      <c r="E42" s="399">
        <f>SUM(E39:E41)</f>
        <v>0</v>
      </c>
      <c r="F42" s="399">
        <f t="shared" si="3"/>
        <v>5693076</v>
      </c>
      <c r="G42" s="267"/>
      <c r="H42" s="267"/>
      <c r="I42" s="267"/>
      <c r="J42" s="267"/>
      <c r="K42" s="267"/>
      <c r="L42" s="267"/>
      <c r="M42" s="267"/>
      <c r="N42" s="267"/>
      <c r="O42" s="267"/>
    </row>
    <row r="43" spans="1:15" ht="15.75" thickTop="1" x14ac:dyDescent="0.25">
      <c r="A43" s="400" t="s">
        <v>431</v>
      </c>
      <c r="B43" s="400" t="s">
        <v>432</v>
      </c>
      <c r="C43" s="401">
        <f>C32-C39</f>
        <v>1802532</v>
      </c>
      <c r="D43" s="401">
        <f>D32-D39</f>
        <v>1007865</v>
      </c>
      <c r="E43" s="401">
        <f>E32-E39</f>
        <v>15180182</v>
      </c>
      <c r="F43" s="401">
        <f t="shared" si="3"/>
        <v>17990579</v>
      </c>
      <c r="G43" s="267"/>
      <c r="H43" s="267"/>
      <c r="I43" s="267"/>
      <c r="J43" s="267"/>
      <c r="K43" s="267"/>
      <c r="L43" s="267"/>
      <c r="M43" s="267"/>
      <c r="N43" s="267"/>
      <c r="O43" s="267"/>
    </row>
    <row r="44" spans="1:15" ht="15.75" thickBot="1" x14ac:dyDescent="0.3">
      <c r="A44" s="402" t="s">
        <v>434</v>
      </c>
      <c r="B44" s="402" t="s">
        <v>435</v>
      </c>
      <c r="C44" s="403">
        <f>C37-C42</f>
        <v>1629451</v>
      </c>
      <c r="D44" s="403">
        <f>D37-D42</f>
        <v>982669</v>
      </c>
      <c r="E44" s="403">
        <f>E37-E42</f>
        <v>15577384</v>
      </c>
      <c r="F44" s="403">
        <f t="shared" si="3"/>
        <v>18189504</v>
      </c>
      <c r="G44" s="267"/>
      <c r="H44" s="267"/>
      <c r="I44" s="267"/>
      <c r="J44" s="267"/>
      <c r="K44" s="267"/>
      <c r="L44" s="267"/>
      <c r="M44" s="267"/>
      <c r="N44" s="267"/>
      <c r="O44" s="267"/>
    </row>
    <row r="45" spans="1:15" ht="15.75" thickTop="1" x14ac:dyDescent="0.25">
      <c r="A45" s="404"/>
      <c r="B45" s="404"/>
      <c r="C45" s="405"/>
      <c r="D45" s="405"/>
      <c r="E45" s="405"/>
      <c r="F45" s="405"/>
      <c r="G45" s="267"/>
      <c r="H45" s="267"/>
      <c r="I45" s="267"/>
      <c r="J45" s="267"/>
      <c r="K45" s="267"/>
      <c r="L45" s="267"/>
      <c r="M45" s="267"/>
      <c r="N45" s="267"/>
      <c r="O45" s="267"/>
    </row>
    <row r="46" spans="1:15" x14ac:dyDescent="0.25">
      <c r="A46" s="72" t="s">
        <v>436</v>
      </c>
      <c r="B46" s="72" t="s">
        <v>133</v>
      </c>
    </row>
    <row r="47" spans="1:15" customFormat="1" ht="60" x14ac:dyDescent="0.25">
      <c r="A47" s="278"/>
      <c r="B47" s="278"/>
      <c r="C47" s="279" t="s">
        <v>437</v>
      </c>
      <c r="D47" s="279" t="s">
        <v>438</v>
      </c>
      <c r="E47" s="279" t="s">
        <v>439</v>
      </c>
      <c r="F47" s="279" t="s">
        <v>440</v>
      </c>
      <c r="G47" s="280" t="s">
        <v>441</v>
      </c>
      <c r="H47" s="280" t="s">
        <v>442</v>
      </c>
      <c r="I47" s="280" t="s">
        <v>443</v>
      </c>
      <c r="J47" s="279" t="s">
        <v>444</v>
      </c>
      <c r="K47" s="279" t="s">
        <v>445</v>
      </c>
      <c r="L47" s="279" t="s">
        <v>446</v>
      </c>
      <c r="M47" s="279" t="s">
        <v>404</v>
      </c>
      <c r="N47" s="281"/>
      <c r="O47" s="281"/>
    </row>
    <row r="48" spans="1:15" customFormat="1" ht="60" x14ac:dyDescent="0.25">
      <c r="A48" s="278"/>
      <c r="B48" s="278"/>
      <c r="C48" s="279" t="s">
        <v>447</v>
      </c>
      <c r="D48" s="279" t="s">
        <v>448</v>
      </c>
      <c r="E48" s="279" t="s">
        <v>449</v>
      </c>
      <c r="F48" s="279" t="s">
        <v>450</v>
      </c>
      <c r="G48" s="171" t="s">
        <v>451</v>
      </c>
      <c r="H48" s="172" t="s">
        <v>452</v>
      </c>
      <c r="I48" s="172" t="s">
        <v>453</v>
      </c>
      <c r="J48" s="279" t="s">
        <v>454</v>
      </c>
      <c r="K48" s="279" t="s">
        <v>455</v>
      </c>
      <c r="L48" s="279" t="s">
        <v>456</v>
      </c>
      <c r="M48" s="279" t="s">
        <v>408</v>
      </c>
      <c r="N48" s="281"/>
      <c r="O48" s="281"/>
    </row>
    <row r="49" spans="1:15" customFormat="1" ht="15.75" thickBot="1" x14ac:dyDescent="0.3">
      <c r="A49" s="282"/>
      <c r="B49" s="283"/>
      <c r="C49" s="284"/>
      <c r="D49" s="284" t="s">
        <v>108</v>
      </c>
      <c r="E49" s="284" t="s">
        <v>108</v>
      </c>
      <c r="F49" s="284" t="s">
        <v>108</v>
      </c>
      <c r="G49" s="284" t="s">
        <v>108</v>
      </c>
      <c r="H49" s="284" t="s">
        <v>108</v>
      </c>
      <c r="I49" s="284" t="s">
        <v>108</v>
      </c>
      <c r="J49" s="284" t="s">
        <v>108</v>
      </c>
      <c r="K49" s="284" t="s">
        <v>108</v>
      </c>
      <c r="L49" s="284" t="s">
        <v>108</v>
      </c>
      <c r="M49" s="284" t="s">
        <v>108</v>
      </c>
      <c r="N49" s="281"/>
      <c r="O49" s="281"/>
    </row>
    <row r="50" spans="1:15" customFormat="1" ht="15.75" thickBot="1" x14ac:dyDescent="0.3">
      <c r="A50" s="285" t="s">
        <v>457</v>
      </c>
      <c r="B50" s="286" t="s">
        <v>458</v>
      </c>
      <c r="C50" s="287"/>
      <c r="D50" s="288"/>
      <c r="E50" s="288"/>
      <c r="F50" s="288"/>
      <c r="G50" s="288"/>
      <c r="H50" s="288"/>
      <c r="I50" s="288"/>
      <c r="J50" s="288"/>
      <c r="K50" s="288"/>
      <c r="L50" s="288"/>
      <c r="M50" s="288"/>
      <c r="N50" s="281"/>
      <c r="O50" s="281"/>
    </row>
    <row r="51" spans="1:15" customFormat="1" ht="15.75" thickBot="1" x14ac:dyDescent="0.3">
      <c r="A51" s="289" t="s">
        <v>412</v>
      </c>
      <c r="B51" s="290">
        <v>44926</v>
      </c>
      <c r="C51" s="291">
        <v>1092474</v>
      </c>
      <c r="D51" s="291">
        <v>625920310</v>
      </c>
      <c r="E51" s="291">
        <v>96481109</v>
      </c>
      <c r="F51" s="291">
        <v>6223451</v>
      </c>
      <c r="G51" s="291">
        <v>159765510</v>
      </c>
      <c r="H51" s="291">
        <v>37214062</v>
      </c>
      <c r="I51" s="291">
        <v>7255905</v>
      </c>
      <c r="J51" s="291">
        <v>1825384</v>
      </c>
      <c r="K51" s="291">
        <v>10708163</v>
      </c>
      <c r="L51" s="291">
        <v>10260528</v>
      </c>
      <c r="M51" s="291">
        <v>956746896</v>
      </c>
      <c r="N51" s="281"/>
      <c r="O51" s="281"/>
    </row>
    <row r="52" spans="1:15" customFormat="1" ht="14.45" customHeight="1" x14ac:dyDescent="0.25">
      <c r="A52" s="292" t="s">
        <v>413</v>
      </c>
      <c r="B52" s="292" t="s">
        <v>414</v>
      </c>
      <c r="C52" s="284">
        <v>0</v>
      </c>
      <c r="D52" s="284">
        <v>0</v>
      </c>
      <c r="E52" s="284">
        <v>100504</v>
      </c>
      <c r="F52" s="284">
        <v>179230</v>
      </c>
      <c r="G52" s="284">
        <v>0</v>
      </c>
      <c r="H52" s="284">
        <v>1398</v>
      </c>
      <c r="I52" s="284">
        <v>0</v>
      </c>
      <c r="J52" s="293">
        <v>0</v>
      </c>
      <c r="K52" s="293">
        <v>0</v>
      </c>
      <c r="L52" s="293">
        <v>5618200</v>
      </c>
      <c r="M52" s="294">
        <f>SUM(C52:L52)</f>
        <v>5899332</v>
      </c>
      <c r="N52" s="281"/>
      <c r="O52" s="281"/>
    </row>
    <row r="53" spans="1:15" customFormat="1" ht="14.45" customHeight="1" thickBot="1" x14ac:dyDescent="0.3">
      <c r="A53" s="295" t="s">
        <v>416</v>
      </c>
      <c r="B53" s="295" t="s">
        <v>459</v>
      </c>
      <c r="C53" s="284">
        <v>0</v>
      </c>
      <c r="D53" s="284">
        <v>22111</v>
      </c>
      <c r="E53" s="284">
        <v>1980</v>
      </c>
      <c r="F53" s="284">
        <v>0</v>
      </c>
      <c r="G53" s="284">
        <v>0</v>
      </c>
      <c r="H53" s="284">
        <v>149840</v>
      </c>
      <c r="I53" s="284">
        <v>209653</v>
      </c>
      <c r="J53" s="293">
        <v>0</v>
      </c>
      <c r="K53" s="293">
        <v>0</v>
      </c>
      <c r="L53" s="293">
        <v>-383584</v>
      </c>
      <c r="M53" s="294">
        <f t="shared" ref="M53:M56" si="4">SUM(C53:L53)</f>
        <v>0</v>
      </c>
      <c r="N53" s="281"/>
      <c r="O53" s="281"/>
    </row>
    <row r="54" spans="1:15" customFormat="1" ht="14.45" customHeight="1" thickBot="1" x14ac:dyDescent="0.3">
      <c r="A54" s="282" t="s">
        <v>418</v>
      </c>
      <c r="B54" s="295" t="s">
        <v>419</v>
      </c>
      <c r="C54" s="284">
        <v>0</v>
      </c>
      <c r="D54" s="284">
        <v>0</v>
      </c>
      <c r="E54" s="284">
        <v>0</v>
      </c>
      <c r="F54" s="284">
        <v>-17378</v>
      </c>
      <c r="G54" s="284">
        <v>0</v>
      </c>
      <c r="H54" s="284">
        <v>-10020</v>
      </c>
      <c r="I54" s="284">
        <v>0</v>
      </c>
      <c r="J54" s="293">
        <v>0</v>
      </c>
      <c r="K54" s="293">
        <v>0</v>
      </c>
      <c r="L54" s="293">
        <v>0</v>
      </c>
      <c r="M54" s="294">
        <f t="shared" si="4"/>
        <v>-27398</v>
      </c>
      <c r="N54" s="281"/>
      <c r="O54" s="281"/>
    </row>
    <row r="55" spans="1:15" customFormat="1" ht="30.75" hidden="1" thickBot="1" x14ac:dyDescent="0.3">
      <c r="A55" s="282" t="s">
        <v>460</v>
      </c>
      <c r="B55" s="292" t="s">
        <v>461</v>
      </c>
      <c r="C55" s="284">
        <v>0</v>
      </c>
      <c r="D55" s="284">
        <v>0</v>
      </c>
      <c r="E55" s="284">
        <v>0</v>
      </c>
      <c r="F55" s="284">
        <v>0</v>
      </c>
      <c r="G55" s="284">
        <v>0</v>
      </c>
      <c r="H55" s="284">
        <v>0</v>
      </c>
      <c r="I55" s="284">
        <v>0</v>
      </c>
      <c r="J55" s="293">
        <v>0</v>
      </c>
      <c r="K55" s="293">
        <v>0</v>
      </c>
      <c r="L55" s="293">
        <v>0</v>
      </c>
      <c r="M55" s="294">
        <f t="shared" si="4"/>
        <v>0</v>
      </c>
      <c r="N55" s="281"/>
      <c r="O55" s="281"/>
    </row>
    <row r="56" spans="1:15" customFormat="1" ht="14.45" hidden="1" customHeight="1" thickBot="1" x14ac:dyDescent="0.3">
      <c r="A56" s="282" t="s">
        <v>420</v>
      </c>
      <c r="B56" s="296" t="s">
        <v>417</v>
      </c>
      <c r="C56" s="284">
        <v>0</v>
      </c>
      <c r="D56" s="284">
        <v>0</v>
      </c>
      <c r="E56" s="284">
        <v>0</v>
      </c>
      <c r="F56" s="284">
        <v>0</v>
      </c>
      <c r="G56" s="284">
        <v>0</v>
      </c>
      <c r="H56" s="284">
        <v>0</v>
      </c>
      <c r="I56" s="284">
        <v>0</v>
      </c>
      <c r="J56" s="293">
        <v>0</v>
      </c>
      <c r="K56" s="293">
        <v>0</v>
      </c>
      <c r="L56" s="293">
        <v>0</v>
      </c>
      <c r="M56" s="294">
        <f t="shared" si="4"/>
        <v>0</v>
      </c>
      <c r="N56" s="281"/>
      <c r="O56" s="281"/>
    </row>
    <row r="57" spans="1:15" customFormat="1" ht="14.45" customHeight="1" thickBot="1" x14ac:dyDescent="0.3">
      <c r="A57" s="289" t="s">
        <v>421</v>
      </c>
      <c r="B57" s="297">
        <v>45016</v>
      </c>
      <c r="C57" s="298">
        <f>SUM(C51:C56)</f>
        <v>1092474</v>
      </c>
      <c r="D57" s="298">
        <f t="shared" ref="D57:M57" si="5">SUM(D51:D56)</f>
        <v>625942421</v>
      </c>
      <c r="E57" s="298">
        <f t="shared" si="5"/>
        <v>96583593</v>
      </c>
      <c r="F57" s="298">
        <f t="shared" si="5"/>
        <v>6385303</v>
      </c>
      <c r="G57" s="298">
        <f t="shared" si="5"/>
        <v>159765510</v>
      </c>
      <c r="H57" s="298">
        <f t="shared" si="5"/>
        <v>37355280</v>
      </c>
      <c r="I57" s="298">
        <f t="shared" si="5"/>
        <v>7465558</v>
      </c>
      <c r="J57" s="298">
        <f t="shared" si="5"/>
        <v>1825384</v>
      </c>
      <c r="K57" s="298">
        <f t="shared" si="5"/>
        <v>10708163</v>
      </c>
      <c r="L57" s="298">
        <f t="shared" si="5"/>
        <v>15495144</v>
      </c>
      <c r="M57" s="298">
        <f t="shared" si="5"/>
        <v>962618830</v>
      </c>
      <c r="N57" s="281"/>
      <c r="O57" s="281"/>
    </row>
    <row r="58" spans="1:15" customFormat="1" ht="14.45" customHeight="1" thickBot="1" x14ac:dyDescent="0.3">
      <c r="A58" s="292" t="s">
        <v>413</v>
      </c>
      <c r="B58" s="292" t="s">
        <v>414</v>
      </c>
      <c r="C58" s="284">
        <v>0</v>
      </c>
      <c r="D58" s="284">
        <v>7250</v>
      </c>
      <c r="E58" s="284">
        <v>215042</v>
      </c>
      <c r="F58" s="284">
        <v>427006</v>
      </c>
      <c r="G58" s="284">
        <v>0</v>
      </c>
      <c r="H58" s="284">
        <v>7439</v>
      </c>
      <c r="I58" s="284">
        <v>18187</v>
      </c>
      <c r="J58" s="293">
        <v>0</v>
      </c>
      <c r="K58" s="293">
        <v>0</v>
      </c>
      <c r="L58" s="293">
        <v>26089174</v>
      </c>
      <c r="M58" s="294">
        <f>SUM(C58:L58)</f>
        <v>26764098</v>
      </c>
      <c r="N58" s="281"/>
      <c r="O58" s="281"/>
    </row>
    <row r="59" spans="1:15" customFormat="1" x14ac:dyDescent="0.25">
      <c r="A59" s="295" t="s">
        <v>416</v>
      </c>
      <c r="B59" s="295" t="s">
        <v>459</v>
      </c>
      <c r="C59" s="284">
        <v>12037</v>
      </c>
      <c r="D59" s="284">
        <v>4571345.47</v>
      </c>
      <c r="E59" s="284">
        <v>413869.89999999991</v>
      </c>
      <c r="F59" s="284">
        <v>180378</v>
      </c>
      <c r="G59" s="284">
        <v>489139.53</v>
      </c>
      <c r="H59" s="284">
        <v>2230822.1</v>
      </c>
      <c r="I59" s="284">
        <v>3869511</v>
      </c>
      <c r="J59" s="293">
        <v>0</v>
      </c>
      <c r="K59" s="293">
        <v>0</v>
      </c>
      <c r="L59" s="293">
        <v>-11767103</v>
      </c>
      <c r="M59" s="294">
        <f>SUM(C59:L59)</f>
        <v>0</v>
      </c>
      <c r="N59" s="281"/>
      <c r="O59" s="281"/>
    </row>
    <row r="60" spans="1:15" customFormat="1" x14ac:dyDescent="0.25">
      <c r="A60" s="282" t="s">
        <v>418</v>
      </c>
      <c r="B60" s="295" t="s">
        <v>419</v>
      </c>
      <c r="C60" s="284">
        <v>0</v>
      </c>
      <c r="D60" s="284">
        <v>-926923</v>
      </c>
      <c r="E60" s="284">
        <v>-661581</v>
      </c>
      <c r="F60" s="284">
        <v>-425381</v>
      </c>
      <c r="G60" s="284">
        <v>-13000</v>
      </c>
      <c r="H60" s="284">
        <v>-1156200</v>
      </c>
      <c r="I60" s="284">
        <v>-1688</v>
      </c>
      <c r="J60" s="293">
        <v>-12395</v>
      </c>
      <c r="K60" s="293">
        <v>0</v>
      </c>
      <c r="L60" s="293">
        <v>-97395</v>
      </c>
      <c r="M60" s="294">
        <f>SUM(C60:L60)</f>
        <v>-3294563</v>
      </c>
      <c r="N60" s="281"/>
      <c r="O60" s="281"/>
    </row>
    <row r="61" spans="1:15" customFormat="1" ht="30" x14ac:dyDescent="0.25">
      <c r="A61" s="282" t="s">
        <v>460</v>
      </c>
      <c r="B61" s="292" t="s">
        <v>461</v>
      </c>
      <c r="C61" s="284">
        <v>0</v>
      </c>
      <c r="D61" s="284">
        <v>0</v>
      </c>
      <c r="E61" s="284">
        <v>0</v>
      </c>
      <c r="F61" s="284">
        <v>0</v>
      </c>
      <c r="G61" s="284">
        <v>-21468279</v>
      </c>
      <c r="H61" s="284">
        <v>-8061251</v>
      </c>
      <c r="I61" s="284">
        <v>-3727322</v>
      </c>
      <c r="J61" s="293">
        <v>0</v>
      </c>
      <c r="K61" s="293">
        <v>0</v>
      </c>
      <c r="L61" s="293">
        <v>0</v>
      </c>
      <c r="M61" s="294">
        <f>SUM(C61:L61)</f>
        <v>-33256852</v>
      </c>
      <c r="N61" s="281"/>
      <c r="O61" s="281"/>
    </row>
    <row r="62" spans="1:15" customFormat="1" x14ac:dyDescent="0.25">
      <c r="A62" s="282" t="s">
        <v>420</v>
      </c>
      <c r="B62" s="296" t="s">
        <v>417</v>
      </c>
      <c r="C62" s="284">
        <v>0</v>
      </c>
      <c r="D62" s="284">
        <v>0</v>
      </c>
      <c r="E62" s="284">
        <v>0</v>
      </c>
      <c r="F62" s="284">
        <v>0</v>
      </c>
      <c r="G62" s="284">
        <v>0</v>
      </c>
      <c r="H62" s="284">
        <v>0</v>
      </c>
      <c r="I62" s="284">
        <v>0</v>
      </c>
      <c r="J62" s="293">
        <v>146719</v>
      </c>
      <c r="K62" s="293">
        <v>0</v>
      </c>
      <c r="L62" s="293">
        <v>0</v>
      </c>
      <c r="M62" s="294">
        <f>SUM(C62:L62)</f>
        <v>146719</v>
      </c>
      <c r="N62" s="281"/>
      <c r="O62" s="281"/>
    </row>
    <row r="63" spans="1:15" customFormat="1" ht="15.75" thickBot="1" x14ac:dyDescent="0.3">
      <c r="A63" s="289" t="s">
        <v>422</v>
      </c>
      <c r="B63" s="290">
        <v>45291</v>
      </c>
      <c r="C63" s="298">
        <f t="shared" ref="C63:M63" si="6">SUM(C57:C62)</f>
        <v>1104511</v>
      </c>
      <c r="D63" s="298">
        <f t="shared" si="6"/>
        <v>629594093.47000003</v>
      </c>
      <c r="E63" s="298">
        <f t="shared" si="6"/>
        <v>96550923.900000006</v>
      </c>
      <c r="F63" s="298">
        <f t="shared" si="6"/>
        <v>6567306</v>
      </c>
      <c r="G63" s="298">
        <f t="shared" si="6"/>
        <v>138773370.53</v>
      </c>
      <c r="H63" s="298">
        <f t="shared" si="6"/>
        <v>30376090.100000001</v>
      </c>
      <c r="I63" s="298">
        <f t="shared" si="6"/>
        <v>7624246</v>
      </c>
      <c r="J63" s="298">
        <f t="shared" si="6"/>
        <v>1959708</v>
      </c>
      <c r="K63" s="298">
        <f t="shared" si="6"/>
        <v>10708163</v>
      </c>
      <c r="L63" s="298">
        <f t="shared" si="6"/>
        <v>29719820</v>
      </c>
      <c r="M63" s="298">
        <f t="shared" si="6"/>
        <v>952978232</v>
      </c>
      <c r="N63" s="281"/>
      <c r="O63" s="281"/>
    </row>
    <row r="64" spans="1:15" customFormat="1" ht="15.75" thickBot="1" x14ac:dyDescent="0.3">
      <c r="A64" s="299" t="s">
        <v>462</v>
      </c>
      <c r="B64" s="299" t="s">
        <v>463</v>
      </c>
      <c r="C64" s="300"/>
      <c r="D64" s="300"/>
      <c r="E64" s="300"/>
      <c r="F64" s="300"/>
      <c r="G64" s="300"/>
      <c r="H64" s="300"/>
      <c r="I64" s="300"/>
      <c r="J64" s="300"/>
      <c r="K64" s="300"/>
      <c r="L64" s="300"/>
      <c r="M64" s="300"/>
      <c r="N64" s="281"/>
      <c r="O64" s="281"/>
    </row>
    <row r="65" spans="1:15" customFormat="1" ht="15.75" thickBot="1" x14ac:dyDescent="0.3">
      <c r="A65" s="289" t="s">
        <v>412</v>
      </c>
      <c r="B65" s="290">
        <v>44926</v>
      </c>
      <c r="C65" s="301">
        <v>0</v>
      </c>
      <c r="D65" s="301">
        <v>411247525</v>
      </c>
      <c r="E65" s="301">
        <v>44235607</v>
      </c>
      <c r="F65" s="301">
        <v>4161171</v>
      </c>
      <c r="G65" s="301">
        <v>46883922</v>
      </c>
      <c r="H65" s="301">
        <v>20490313</v>
      </c>
      <c r="I65" s="301">
        <v>2650360</v>
      </c>
      <c r="J65" s="301">
        <v>0</v>
      </c>
      <c r="K65" s="301">
        <v>0</v>
      </c>
      <c r="L65" s="301">
        <v>0</v>
      </c>
      <c r="M65" s="301">
        <v>529668898</v>
      </c>
      <c r="N65" s="281"/>
      <c r="O65" s="281"/>
    </row>
    <row r="66" spans="1:15" customFormat="1" x14ac:dyDescent="0.25">
      <c r="A66" s="292" t="s">
        <v>425</v>
      </c>
      <c r="B66" s="292" t="s">
        <v>464</v>
      </c>
      <c r="C66" s="302">
        <v>0</v>
      </c>
      <c r="D66" s="302">
        <v>2195527</v>
      </c>
      <c r="E66" s="302">
        <v>957658</v>
      </c>
      <c r="F66" s="302">
        <v>134143</v>
      </c>
      <c r="G66" s="302">
        <v>683841</v>
      </c>
      <c r="H66" s="302">
        <v>214784</v>
      </c>
      <c r="I66" s="302">
        <v>127872</v>
      </c>
      <c r="J66" s="302">
        <v>0</v>
      </c>
      <c r="K66" s="302">
        <v>0</v>
      </c>
      <c r="L66" s="302">
        <v>0</v>
      </c>
      <c r="M66" s="303">
        <f>SUM(C66:L66)</f>
        <v>4313825</v>
      </c>
      <c r="N66" s="281"/>
      <c r="O66" s="281"/>
    </row>
    <row r="67" spans="1:15" customFormat="1" ht="15.75" thickBot="1" x14ac:dyDescent="0.3">
      <c r="A67" s="295" t="s">
        <v>418</v>
      </c>
      <c r="B67" s="295" t="s">
        <v>419</v>
      </c>
      <c r="C67" s="302">
        <v>0</v>
      </c>
      <c r="D67" s="302">
        <v>0</v>
      </c>
      <c r="E67" s="302">
        <v>0</v>
      </c>
      <c r="F67" s="302">
        <v>-17378</v>
      </c>
      <c r="G67" s="302">
        <v>0</v>
      </c>
      <c r="H67" s="302">
        <v>-8729</v>
      </c>
      <c r="I67" s="302">
        <v>0</v>
      </c>
      <c r="J67" s="302">
        <v>0</v>
      </c>
      <c r="K67" s="302">
        <v>0</v>
      </c>
      <c r="L67" s="302">
        <v>0</v>
      </c>
      <c r="M67" s="303">
        <f>SUM(C67:L67)</f>
        <v>-26107</v>
      </c>
      <c r="N67" s="281"/>
      <c r="O67" s="281"/>
    </row>
    <row r="68" spans="1:15" customFormat="1" hidden="1" x14ac:dyDescent="0.25">
      <c r="A68" s="292" t="s">
        <v>465</v>
      </c>
      <c r="B68" s="292" t="s">
        <v>466</v>
      </c>
      <c r="C68" s="302">
        <v>0</v>
      </c>
      <c r="D68" s="302">
        <v>0</v>
      </c>
      <c r="E68" s="302">
        <v>0</v>
      </c>
      <c r="F68" s="302">
        <v>0</v>
      </c>
      <c r="G68" s="302">
        <v>0</v>
      </c>
      <c r="H68" s="302">
        <v>0</v>
      </c>
      <c r="I68" s="302">
        <v>0</v>
      </c>
      <c r="J68" s="302">
        <v>0</v>
      </c>
      <c r="K68" s="302">
        <v>0</v>
      </c>
      <c r="L68" s="302">
        <v>0</v>
      </c>
      <c r="M68" s="303">
        <f>SUM(C68:L68)</f>
        <v>0</v>
      </c>
      <c r="N68" s="281"/>
      <c r="O68" s="281"/>
    </row>
    <row r="69" spans="1:15" customFormat="1" hidden="1" x14ac:dyDescent="0.25">
      <c r="A69" s="292" t="s">
        <v>416</v>
      </c>
      <c r="B69" s="292" t="s">
        <v>459</v>
      </c>
      <c r="C69" s="302">
        <v>0</v>
      </c>
      <c r="D69" s="302">
        <v>0</v>
      </c>
      <c r="E69" s="302">
        <v>0</v>
      </c>
      <c r="F69" s="302">
        <v>0</v>
      </c>
      <c r="G69" s="302">
        <v>0</v>
      </c>
      <c r="H69" s="302">
        <v>0</v>
      </c>
      <c r="I69" s="302">
        <v>0</v>
      </c>
      <c r="J69" s="302">
        <v>0</v>
      </c>
      <c r="K69" s="302">
        <v>0</v>
      </c>
      <c r="L69" s="302">
        <v>0</v>
      </c>
      <c r="M69" s="303">
        <f>SUM(C69:L69)</f>
        <v>0</v>
      </c>
      <c r="N69" s="281"/>
      <c r="O69" s="281"/>
    </row>
    <row r="70" spans="1:15" customFormat="1" ht="15.75" thickBot="1" x14ac:dyDescent="0.3">
      <c r="A70" s="304" t="s">
        <v>421</v>
      </c>
      <c r="B70" s="305">
        <f>B57</f>
        <v>45016</v>
      </c>
      <c r="C70" s="306">
        <f t="shared" ref="C70:M70" si="7">SUM(C65:C69)</f>
        <v>0</v>
      </c>
      <c r="D70" s="306">
        <f t="shared" si="7"/>
        <v>413443052</v>
      </c>
      <c r="E70" s="306">
        <f t="shared" si="7"/>
        <v>45193265</v>
      </c>
      <c r="F70" s="306">
        <f t="shared" si="7"/>
        <v>4277936</v>
      </c>
      <c r="G70" s="306">
        <f t="shared" si="7"/>
        <v>47567763</v>
      </c>
      <c r="H70" s="306">
        <f t="shared" si="7"/>
        <v>20696368</v>
      </c>
      <c r="I70" s="306">
        <f t="shared" si="7"/>
        <v>2778232</v>
      </c>
      <c r="J70" s="306">
        <f t="shared" si="7"/>
        <v>0</v>
      </c>
      <c r="K70" s="306">
        <f t="shared" si="7"/>
        <v>0</v>
      </c>
      <c r="L70" s="306">
        <f t="shared" si="7"/>
        <v>0</v>
      </c>
      <c r="M70" s="306">
        <f t="shared" si="7"/>
        <v>533956616</v>
      </c>
      <c r="N70" s="281"/>
      <c r="O70" s="281"/>
    </row>
    <row r="71" spans="1:15" customFormat="1" ht="16.5" thickTop="1" thickBot="1" x14ac:dyDescent="0.3">
      <c r="A71" s="292" t="s">
        <v>425</v>
      </c>
      <c r="B71" s="292" t="s">
        <v>464</v>
      </c>
      <c r="C71" s="302">
        <v>0</v>
      </c>
      <c r="D71" s="302">
        <v>6630080.9499999993</v>
      </c>
      <c r="E71" s="302">
        <v>2836581.93</v>
      </c>
      <c r="F71" s="302">
        <v>424290</v>
      </c>
      <c r="G71" s="302">
        <v>2048825.0499999998</v>
      </c>
      <c r="H71" s="302">
        <v>699555.07</v>
      </c>
      <c r="I71" s="302">
        <v>496412.55000000005</v>
      </c>
      <c r="J71" s="302">
        <v>0</v>
      </c>
      <c r="K71" s="302">
        <v>0</v>
      </c>
      <c r="L71" s="302">
        <v>0</v>
      </c>
      <c r="M71" s="303">
        <f>SUM(C71:L71)</f>
        <v>13135745.550000001</v>
      </c>
      <c r="N71" s="281"/>
      <c r="O71" s="281"/>
    </row>
    <row r="72" spans="1:15" customFormat="1" x14ac:dyDescent="0.25">
      <c r="A72" s="295" t="s">
        <v>418</v>
      </c>
      <c r="B72" s="295" t="s">
        <v>419</v>
      </c>
      <c r="C72" s="302">
        <v>0</v>
      </c>
      <c r="D72" s="302">
        <v>-812277.83</v>
      </c>
      <c r="E72" s="302">
        <v>-640906.03</v>
      </c>
      <c r="F72" s="302">
        <v>-424363</v>
      </c>
      <c r="G72" s="302">
        <v>-10452.17</v>
      </c>
      <c r="H72" s="302">
        <v>-685161.97</v>
      </c>
      <c r="I72" s="302">
        <v>-1687.53</v>
      </c>
      <c r="J72" s="302">
        <v>0</v>
      </c>
      <c r="K72" s="302">
        <v>0</v>
      </c>
      <c r="L72" s="302">
        <v>0</v>
      </c>
      <c r="M72" s="303">
        <f>SUM(C72:L72)</f>
        <v>-2574848.5299999998</v>
      </c>
      <c r="N72" s="281"/>
      <c r="O72" s="281"/>
    </row>
    <row r="73" spans="1:15" customFormat="1" x14ac:dyDescent="0.25">
      <c r="A73" s="292" t="s">
        <v>465</v>
      </c>
      <c r="B73" s="292" t="s">
        <v>466</v>
      </c>
      <c r="C73" s="302">
        <v>0</v>
      </c>
      <c r="D73" s="302">
        <v>0</v>
      </c>
      <c r="E73" s="302">
        <v>0</v>
      </c>
      <c r="F73" s="302">
        <v>0</v>
      </c>
      <c r="G73" s="302">
        <v>-5287570</v>
      </c>
      <c r="H73" s="302">
        <v>-4089877</v>
      </c>
      <c r="I73" s="302">
        <v>-391561</v>
      </c>
      <c r="J73" s="302">
        <v>0</v>
      </c>
      <c r="K73" s="302">
        <v>0</v>
      </c>
      <c r="L73" s="302">
        <v>0</v>
      </c>
      <c r="M73" s="303">
        <f>SUM(C73:L73)</f>
        <v>-9769008</v>
      </c>
      <c r="N73" s="281"/>
      <c r="O73" s="281"/>
    </row>
    <row r="74" spans="1:15" customFormat="1" x14ac:dyDescent="0.25">
      <c r="A74" s="292" t="s">
        <v>416</v>
      </c>
      <c r="B74" s="292" t="s">
        <v>459</v>
      </c>
      <c r="C74" s="302">
        <v>0</v>
      </c>
      <c r="D74" s="302">
        <v>41509</v>
      </c>
      <c r="E74" s="302">
        <v>-3284</v>
      </c>
      <c r="F74" s="302">
        <v>-34223</v>
      </c>
      <c r="G74" s="302">
        <v>0</v>
      </c>
      <c r="H74" s="302">
        <v>0</v>
      </c>
      <c r="I74" s="302">
        <v>-4002</v>
      </c>
      <c r="J74" s="302">
        <v>0</v>
      </c>
      <c r="K74" s="302">
        <v>0</v>
      </c>
      <c r="L74" s="302">
        <v>0</v>
      </c>
      <c r="M74" s="303">
        <f>SUM(C74:L74)</f>
        <v>0</v>
      </c>
      <c r="N74" s="281"/>
      <c r="O74" s="281"/>
    </row>
    <row r="75" spans="1:15" customFormat="1" ht="15.75" thickBot="1" x14ac:dyDescent="0.3">
      <c r="A75" s="304" t="s">
        <v>422</v>
      </c>
      <c r="B75" s="307">
        <v>45291</v>
      </c>
      <c r="C75" s="306">
        <f t="shared" ref="C75:M75" si="8">SUM(C70:C74)</f>
        <v>0</v>
      </c>
      <c r="D75" s="306">
        <f t="shared" si="8"/>
        <v>419302364.12</v>
      </c>
      <c r="E75" s="306">
        <f t="shared" si="8"/>
        <v>47385656.899999999</v>
      </c>
      <c r="F75" s="306">
        <f t="shared" si="8"/>
        <v>4243640</v>
      </c>
      <c r="G75" s="306">
        <f t="shared" si="8"/>
        <v>44318565.879999995</v>
      </c>
      <c r="H75" s="306">
        <f t="shared" si="8"/>
        <v>16620884.100000001</v>
      </c>
      <c r="I75" s="306">
        <f t="shared" si="8"/>
        <v>2877394.02</v>
      </c>
      <c r="J75" s="306">
        <f t="shared" si="8"/>
        <v>0</v>
      </c>
      <c r="K75" s="306">
        <f t="shared" si="8"/>
        <v>0</v>
      </c>
      <c r="L75" s="306">
        <f t="shared" si="8"/>
        <v>0</v>
      </c>
      <c r="M75" s="306">
        <f t="shared" si="8"/>
        <v>534748505.01999998</v>
      </c>
      <c r="N75" s="281"/>
      <c r="O75" s="281"/>
    </row>
    <row r="76" spans="1:15" customFormat="1" ht="15.75" thickTop="1" x14ac:dyDescent="0.25">
      <c r="A76" s="308" t="str">
        <f t="shared" ref="A76:B78" si="9">A25</f>
        <v>Uzskaites vērtība 31.12.2022.</v>
      </c>
      <c r="B76" s="308" t="str">
        <f t="shared" si="9"/>
        <v>Net book value 31.12.2022</v>
      </c>
      <c r="C76" s="301">
        <f t="shared" ref="C76:M76" si="10">C51-C65</f>
        <v>1092474</v>
      </c>
      <c r="D76" s="301">
        <f t="shared" si="10"/>
        <v>214672785</v>
      </c>
      <c r="E76" s="301">
        <f t="shared" si="10"/>
        <v>52245502</v>
      </c>
      <c r="F76" s="301">
        <f t="shared" si="10"/>
        <v>2062280</v>
      </c>
      <c r="G76" s="301">
        <f t="shared" si="10"/>
        <v>112881588</v>
      </c>
      <c r="H76" s="301">
        <f t="shared" si="10"/>
        <v>16723749</v>
      </c>
      <c r="I76" s="301">
        <f t="shared" si="10"/>
        <v>4605545</v>
      </c>
      <c r="J76" s="301">
        <f t="shared" si="10"/>
        <v>1825384</v>
      </c>
      <c r="K76" s="301">
        <f t="shared" si="10"/>
        <v>10708163</v>
      </c>
      <c r="L76" s="301">
        <f t="shared" si="10"/>
        <v>10260528</v>
      </c>
      <c r="M76" s="301">
        <f t="shared" si="10"/>
        <v>427077998</v>
      </c>
      <c r="N76" s="281"/>
      <c r="O76" s="281"/>
    </row>
    <row r="77" spans="1:15" customFormat="1" x14ac:dyDescent="0.25">
      <c r="A77" s="308" t="str">
        <f t="shared" si="9"/>
        <v>Uzskaites vērtība 31.03.2023.</v>
      </c>
      <c r="B77" s="308" t="str">
        <f t="shared" si="9"/>
        <v>Net book value 31.03.2023</v>
      </c>
      <c r="C77" s="301">
        <f t="shared" ref="C77:M77" si="11">C57-C70</f>
        <v>1092474</v>
      </c>
      <c r="D77" s="301">
        <f t="shared" si="11"/>
        <v>212499369</v>
      </c>
      <c r="E77" s="301">
        <f t="shared" si="11"/>
        <v>51390328</v>
      </c>
      <c r="F77" s="301">
        <f t="shared" si="11"/>
        <v>2107367</v>
      </c>
      <c r="G77" s="301">
        <f t="shared" si="11"/>
        <v>112197747</v>
      </c>
      <c r="H77" s="301">
        <f t="shared" si="11"/>
        <v>16658912</v>
      </c>
      <c r="I77" s="301">
        <f t="shared" si="11"/>
        <v>4687326</v>
      </c>
      <c r="J77" s="301">
        <f t="shared" si="11"/>
        <v>1825384</v>
      </c>
      <c r="K77" s="301">
        <f t="shared" si="11"/>
        <v>10708163</v>
      </c>
      <c r="L77" s="301">
        <f t="shared" si="11"/>
        <v>15495144</v>
      </c>
      <c r="M77" s="301">
        <f t="shared" si="11"/>
        <v>428662214</v>
      </c>
      <c r="N77" s="281"/>
      <c r="O77" s="281"/>
    </row>
    <row r="78" spans="1:15" customFormat="1" ht="15.75" thickBot="1" x14ac:dyDescent="0.3">
      <c r="A78" s="309" t="str">
        <f t="shared" si="9"/>
        <v>Uzskaites vērtība 31.12.2023.</v>
      </c>
      <c r="B78" s="309" t="str">
        <f t="shared" si="9"/>
        <v>Net book value 31.12.2023</v>
      </c>
      <c r="C78" s="306">
        <f t="shared" ref="C78:M78" si="12">C63-C75</f>
        <v>1104511</v>
      </c>
      <c r="D78" s="306">
        <f t="shared" si="12"/>
        <v>210291729.35000002</v>
      </c>
      <c r="E78" s="306">
        <f t="shared" si="12"/>
        <v>49165267.000000007</v>
      </c>
      <c r="F78" s="306">
        <f t="shared" si="12"/>
        <v>2323666</v>
      </c>
      <c r="G78" s="306">
        <f t="shared" si="12"/>
        <v>94454804.650000006</v>
      </c>
      <c r="H78" s="306">
        <f t="shared" si="12"/>
        <v>13755206</v>
      </c>
      <c r="I78" s="306">
        <f t="shared" si="12"/>
        <v>4746851.9800000004</v>
      </c>
      <c r="J78" s="306">
        <f t="shared" si="12"/>
        <v>1959708</v>
      </c>
      <c r="K78" s="306">
        <f t="shared" si="12"/>
        <v>10708163</v>
      </c>
      <c r="L78" s="306">
        <f t="shared" si="12"/>
        <v>29719820</v>
      </c>
      <c r="M78" s="306">
        <f t="shared" si="12"/>
        <v>418229726.98000002</v>
      </c>
      <c r="N78" s="281"/>
      <c r="O78" s="281"/>
    </row>
    <row r="79" spans="1:15" customFormat="1" ht="15.75" thickTop="1" x14ac:dyDescent="0.25">
      <c r="A79" s="310"/>
      <c r="B79" s="310"/>
      <c r="C79" s="311"/>
      <c r="D79" s="311"/>
      <c r="E79" s="311"/>
      <c r="F79" s="311"/>
      <c r="G79" s="311"/>
      <c r="H79" s="311"/>
      <c r="I79" s="311"/>
      <c r="J79" s="311"/>
      <c r="K79" s="311"/>
      <c r="L79" s="311"/>
      <c r="M79" s="311"/>
      <c r="N79" s="281"/>
      <c r="O79" s="281"/>
    </row>
    <row r="80" spans="1:15" customFormat="1" x14ac:dyDescent="0.25">
      <c r="A80" s="310"/>
      <c r="B80" s="310"/>
      <c r="C80" s="311"/>
      <c r="D80" s="311"/>
      <c r="E80" s="311"/>
      <c r="F80" s="311"/>
      <c r="G80" s="311"/>
      <c r="H80" s="311"/>
      <c r="I80" s="311"/>
      <c r="J80" s="311"/>
      <c r="K80" s="311"/>
      <c r="L80" s="311"/>
      <c r="M80" s="311"/>
      <c r="N80" s="281"/>
      <c r="O80" s="281"/>
    </row>
    <row r="81" spans="1:15" customFormat="1" ht="60" x14ac:dyDescent="0.25">
      <c r="A81" s="278"/>
      <c r="B81" s="278"/>
      <c r="C81" s="279" t="s">
        <v>437</v>
      </c>
      <c r="D81" s="279" t="s">
        <v>438</v>
      </c>
      <c r="E81" s="279" t="s">
        <v>439</v>
      </c>
      <c r="F81" s="279" t="s">
        <v>440</v>
      </c>
      <c r="G81" s="279" t="s">
        <v>441</v>
      </c>
      <c r="H81" s="279" t="s">
        <v>442</v>
      </c>
      <c r="I81" s="279" t="s">
        <v>443</v>
      </c>
      <c r="J81" s="279" t="s">
        <v>444</v>
      </c>
      <c r="K81" s="279" t="s">
        <v>445</v>
      </c>
      <c r="L81" s="279" t="s">
        <v>446</v>
      </c>
      <c r="M81" s="279" t="s">
        <v>404</v>
      </c>
      <c r="N81" s="281"/>
      <c r="O81" s="281"/>
    </row>
    <row r="82" spans="1:15" customFormat="1" ht="60" x14ac:dyDescent="0.25">
      <c r="A82" s="278"/>
      <c r="B82" s="278"/>
      <c r="C82" s="279" t="s">
        <v>447</v>
      </c>
      <c r="D82" s="279" t="s">
        <v>448</v>
      </c>
      <c r="E82" s="279" t="s">
        <v>449</v>
      </c>
      <c r="F82" s="279" t="s">
        <v>450</v>
      </c>
      <c r="G82" s="279" t="s">
        <v>451</v>
      </c>
      <c r="H82" s="279" t="s">
        <v>452</v>
      </c>
      <c r="I82" s="279" t="s">
        <v>453</v>
      </c>
      <c r="J82" s="279" t="s">
        <v>454</v>
      </c>
      <c r="K82" s="279" t="s">
        <v>455</v>
      </c>
      <c r="L82" s="279" t="s">
        <v>456</v>
      </c>
      <c r="M82" s="279" t="s">
        <v>408</v>
      </c>
      <c r="N82" s="281"/>
      <c r="O82" s="281"/>
    </row>
    <row r="83" spans="1:15" customFormat="1" ht="15.75" thickBot="1" x14ac:dyDescent="0.3">
      <c r="A83" s="282"/>
      <c r="B83" s="283"/>
      <c r="C83" s="284"/>
      <c r="D83" s="284" t="s">
        <v>108</v>
      </c>
      <c r="E83" s="284" t="s">
        <v>108</v>
      </c>
      <c r="F83" s="284" t="s">
        <v>108</v>
      </c>
      <c r="G83" s="284" t="s">
        <v>108</v>
      </c>
      <c r="H83" s="284" t="s">
        <v>108</v>
      </c>
      <c r="I83" s="284" t="s">
        <v>108</v>
      </c>
      <c r="J83" s="284" t="s">
        <v>108</v>
      </c>
      <c r="K83" s="284" t="s">
        <v>108</v>
      </c>
      <c r="L83" s="284" t="s">
        <v>108</v>
      </c>
      <c r="M83" s="284" t="s">
        <v>108</v>
      </c>
      <c r="N83" s="281"/>
      <c r="O83" s="281"/>
    </row>
    <row r="84" spans="1:15" customFormat="1" ht="15.75" thickBot="1" x14ac:dyDescent="0.3">
      <c r="A84" s="285" t="s">
        <v>457</v>
      </c>
      <c r="B84" s="286" t="s">
        <v>458</v>
      </c>
      <c r="C84" s="287"/>
      <c r="D84" s="288"/>
      <c r="E84" s="288"/>
      <c r="F84" s="288"/>
      <c r="G84" s="288"/>
      <c r="H84" s="288"/>
      <c r="I84" s="288"/>
      <c r="J84" s="288"/>
      <c r="K84" s="288"/>
      <c r="L84" s="288"/>
      <c r="M84" s="288"/>
      <c r="N84" s="281"/>
      <c r="O84" s="281"/>
    </row>
    <row r="85" spans="1:15" customFormat="1" ht="15.75" thickBot="1" x14ac:dyDescent="0.3">
      <c r="A85" s="289" t="s">
        <v>422</v>
      </c>
      <c r="B85" s="290">
        <v>45291</v>
      </c>
      <c r="C85" s="291">
        <f t="shared" ref="C85:M85" si="13">C63</f>
        <v>1104511</v>
      </c>
      <c r="D85" s="291">
        <f t="shared" si="13"/>
        <v>629594093.47000003</v>
      </c>
      <c r="E85" s="291">
        <f t="shared" si="13"/>
        <v>96550923.900000006</v>
      </c>
      <c r="F85" s="291">
        <f t="shared" si="13"/>
        <v>6567306</v>
      </c>
      <c r="G85" s="291">
        <f t="shared" si="13"/>
        <v>138773370.53</v>
      </c>
      <c r="H85" s="291">
        <f t="shared" si="13"/>
        <v>30376090.100000001</v>
      </c>
      <c r="I85" s="291">
        <f t="shared" si="13"/>
        <v>7624246</v>
      </c>
      <c r="J85" s="291">
        <f t="shared" si="13"/>
        <v>1959708</v>
      </c>
      <c r="K85" s="291">
        <f t="shared" si="13"/>
        <v>10708163</v>
      </c>
      <c r="L85" s="291">
        <f t="shared" si="13"/>
        <v>29719820</v>
      </c>
      <c r="M85" s="291">
        <f t="shared" si="13"/>
        <v>952978232</v>
      </c>
      <c r="N85" s="281"/>
      <c r="O85" s="281"/>
    </row>
    <row r="86" spans="1:15" customFormat="1" x14ac:dyDescent="0.25">
      <c r="A86" s="292" t="s">
        <v>413</v>
      </c>
      <c r="B86" s="292" t="s">
        <v>414</v>
      </c>
      <c r="C86" s="284">
        <v>0</v>
      </c>
      <c r="D86" s="284">
        <v>0</v>
      </c>
      <c r="E86" s="284">
        <v>159674</v>
      </c>
      <c r="F86" s="284">
        <v>88524</v>
      </c>
      <c r="G86" s="284">
        <v>0</v>
      </c>
      <c r="H86" s="284">
        <v>0</v>
      </c>
      <c r="I86" s="284">
        <v>4982</v>
      </c>
      <c r="J86" s="293">
        <v>0</v>
      </c>
      <c r="K86" s="284">
        <v>0</v>
      </c>
      <c r="L86" s="284">
        <v>2856136</v>
      </c>
      <c r="M86" s="294">
        <f>SUM(C86:L86)</f>
        <v>3109316</v>
      </c>
      <c r="N86" s="281"/>
      <c r="O86" s="281"/>
    </row>
    <row r="87" spans="1:15" customFormat="1" x14ac:dyDescent="0.25">
      <c r="A87" s="295" t="s">
        <v>416</v>
      </c>
      <c r="B87" s="295" t="s">
        <v>459</v>
      </c>
      <c r="C87" s="284">
        <v>0</v>
      </c>
      <c r="D87" s="284">
        <v>4996</v>
      </c>
      <c r="E87" s="284">
        <v>-14389</v>
      </c>
      <c r="F87" s="284">
        <v>33198</v>
      </c>
      <c r="G87" s="284">
        <v>0</v>
      </c>
      <c r="H87" s="284">
        <v>54874</v>
      </c>
      <c r="I87" s="284">
        <v>15404</v>
      </c>
      <c r="J87" s="284">
        <v>0</v>
      </c>
      <c r="K87" s="284">
        <v>0</v>
      </c>
      <c r="L87" s="284">
        <v>-94083</v>
      </c>
      <c r="M87" s="294">
        <f>SUM(C87:L87)</f>
        <v>0</v>
      </c>
      <c r="N87" s="281"/>
      <c r="O87" s="281"/>
    </row>
    <row r="88" spans="1:15" customFormat="1" ht="15.75" thickBot="1" x14ac:dyDescent="0.3">
      <c r="A88" s="282" t="s">
        <v>418</v>
      </c>
      <c r="B88" s="295" t="s">
        <v>419</v>
      </c>
      <c r="C88" s="284">
        <v>0</v>
      </c>
      <c r="D88" s="284">
        <v>0</v>
      </c>
      <c r="E88" s="284">
        <v>-1400</v>
      </c>
      <c r="F88" s="284">
        <v>-43308</v>
      </c>
      <c r="G88" s="284">
        <v>0</v>
      </c>
      <c r="H88" s="284">
        <v>0</v>
      </c>
      <c r="I88" s="284">
        <v>-122109</v>
      </c>
      <c r="J88" s="284">
        <v>0</v>
      </c>
      <c r="K88" s="284">
        <v>0</v>
      </c>
      <c r="L88" s="284">
        <v>0</v>
      </c>
      <c r="M88" s="294">
        <f>SUM(C88:L88)</f>
        <v>-166817</v>
      </c>
      <c r="N88" s="281"/>
      <c r="O88" s="281"/>
    </row>
    <row r="89" spans="1:15" customFormat="1" ht="30" hidden="1" x14ac:dyDescent="0.25">
      <c r="A89" s="282" t="s">
        <v>460</v>
      </c>
      <c r="B89" s="292" t="s">
        <v>461</v>
      </c>
      <c r="C89" s="284">
        <v>0</v>
      </c>
      <c r="D89" s="284">
        <v>0</v>
      </c>
      <c r="E89" s="284">
        <v>0</v>
      </c>
      <c r="F89" s="284">
        <v>0</v>
      </c>
      <c r="G89" s="284">
        <v>0</v>
      </c>
      <c r="H89" s="284">
        <v>0</v>
      </c>
      <c r="I89" s="284">
        <v>0</v>
      </c>
      <c r="J89" s="284">
        <v>0</v>
      </c>
      <c r="K89" s="284">
        <v>0</v>
      </c>
      <c r="L89" s="284">
        <v>0</v>
      </c>
      <c r="M89" s="294">
        <f>SUM(C89:L89)</f>
        <v>0</v>
      </c>
      <c r="N89" s="281"/>
      <c r="O89" s="281"/>
    </row>
    <row r="90" spans="1:15" customFormat="1" hidden="1" x14ac:dyDescent="0.25">
      <c r="A90" s="282" t="s">
        <v>420</v>
      </c>
      <c r="B90" s="296" t="s">
        <v>417</v>
      </c>
      <c r="C90" s="284">
        <v>0</v>
      </c>
      <c r="D90" s="284">
        <v>0</v>
      </c>
      <c r="E90" s="284">
        <v>0</v>
      </c>
      <c r="F90" s="284">
        <v>0</v>
      </c>
      <c r="G90" s="284">
        <v>0</v>
      </c>
      <c r="H90" s="284">
        <v>0</v>
      </c>
      <c r="I90" s="284">
        <v>0</v>
      </c>
      <c r="J90" s="284">
        <v>0</v>
      </c>
      <c r="K90" s="284">
        <v>0</v>
      </c>
      <c r="L90" s="284">
        <v>0</v>
      </c>
      <c r="M90" s="294">
        <f>SUM(C90:L90)</f>
        <v>0</v>
      </c>
      <c r="N90" s="281"/>
      <c r="O90" s="281"/>
    </row>
    <row r="91" spans="1:15" customFormat="1" ht="15.75" thickBot="1" x14ac:dyDescent="0.3">
      <c r="A91" s="289" t="s">
        <v>433</v>
      </c>
      <c r="B91" s="290">
        <v>45382</v>
      </c>
      <c r="C91" s="298">
        <f t="shared" ref="C91:M91" si="14">SUM(C85:C90)</f>
        <v>1104511</v>
      </c>
      <c r="D91" s="298">
        <f t="shared" si="14"/>
        <v>629599089.47000003</v>
      </c>
      <c r="E91" s="298">
        <f t="shared" si="14"/>
        <v>96694808.900000006</v>
      </c>
      <c r="F91" s="298">
        <f t="shared" si="14"/>
        <v>6645720</v>
      </c>
      <c r="G91" s="298">
        <f t="shared" si="14"/>
        <v>138773370.53</v>
      </c>
      <c r="H91" s="298">
        <f t="shared" si="14"/>
        <v>30430964.100000001</v>
      </c>
      <c r="I91" s="298">
        <f t="shared" si="14"/>
        <v>7522523</v>
      </c>
      <c r="J91" s="298">
        <f t="shared" si="14"/>
        <v>1959708</v>
      </c>
      <c r="K91" s="298">
        <f t="shared" si="14"/>
        <v>10708163</v>
      </c>
      <c r="L91" s="298">
        <f t="shared" si="14"/>
        <v>32481873</v>
      </c>
      <c r="M91" s="298">
        <f t="shared" si="14"/>
        <v>955920731</v>
      </c>
      <c r="N91" s="281"/>
      <c r="O91" s="281"/>
    </row>
    <row r="92" spans="1:15" customFormat="1" ht="15.75" thickBot="1" x14ac:dyDescent="0.3">
      <c r="A92" s="299" t="s">
        <v>462</v>
      </c>
      <c r="B92" s="299" t="s">
        <v>463</v>
      </c>
      <c r="C92" s="300"/>
      <c r="D92" s="300"/>
      <c r="E92" s="300"/>
      <c r="F92" s="300"/>
      <c r="G92" s="300"/>
      <c r="H92" s="300"/>
      <c r="I92" s="300"/>
      <c r="J92" s="300"/>
      <c r="K92" s="300"/>
      <c r="L92" s="300"/>
      <c r="M92" s="300"/>
      <c r="N92" s="281"/>
      <c r="O92" s="281"/>
    </row>
    <row r="93" spans="1:15" customFormat="1" ht="15.75" thickBot="1" x14ac:dyDescent="0.3">
      <c r="A93" s="289" t="s">
        <v>422</v>
      </c>
      <c r="B93" s="290">
        <v>45291</v>
      </c>
      <c r="C93" s="301">
        <f t="shared" ref="C93:M93" si="15">C75</f>
        <v>0</v>
      </c>
      <c r="D93" s="301">
        <f t="shared" si="15"/>
        <v>419302364.12</v>
      </c>
      <c r="E93" s="301">
        <f t="shared" si="15"/>
        <v>47385656.899999999</v>
      </c>
      <c r="F93" s="301">
        <f t="shared" si="15"/>
        <v>4243640</v>
      </c>
      <c r="G93" s="301">
        <f t="shared" si="15"/>
        <v>44318565.879999995</v>
      </c>
      <c r="H93" s="301">
        <f t="shared" si="15"/>
        <v>16620884.100000001</v>
      </c>
      <c r="I93" s="301">
        <f t="shared" si="15"/>
        <v>2877394.02</v>
      </c>
      <c r="J93" s="301">
        <f t="shared" si="15"/>
        <v>0</v>
      </c>
      <c r="K93" s="301">
        <f t="shared" si="15"/>
        <v>0</v>
      </c>
      <c r="L93" s="301">
        <f t="shared" si="15"/>
        <v>0</v>
      </c>
      <c r="M93" s="301">
        <f t="shared" si="15"/>
        <v>534748505.01999998</v>
      </c>
      <c r="N93" s="281"/>
      <c r="O93" s="281"/>
    </row>
    <row r="94" spans="1:15" customFormat="1" x14ac:dyDescent="0.25">
      <c r="A94" s="292" t="s">
        <v>425</v>
      </c>
      <c r="B94" s="292" t="s">
        <v>464</v>
      </c>
      <c r="C94" s="302">
        <v>0</v>
      </c>
      <c r="D94" s="302">
        <v>2235540</v>
      </c>
      <c r="E94" s="312">
        <v>976609</v>
      </c>
      <c r="F94" s="302">
        <v>162031</v>
      </c>
      <c r="G94" s="302">
        <v>597665</v>
      </c>
      <c r="H94" s="302">
        <v>188899</v>
      </c>
      <c r="I94" s="302">
        <v>137384</v>
      </c>
      <c r="J94" s="302">
        <v>0</v>
      </c>
      <c r="K94" s="302">
        <v>0</v>
      </c>
      <c r="L94" s="302">
        <v>0</v>
      </c>
      <c r="M94" s="303">
        <f>SUM(C94:L94)</f>
        <v>4298128</v>
      </c>
      <c r="N94" s="281"/>
      <c r="O94" s="281"/>
    </row>
    <row r="95" spans="1:15" customFormat="1" ht="15.75" thickBot="1" x14ac:dyDescent="0.3">
      <c r="A95" s="295" t="s">
        <v>418</v>
      </c>
      <c r="B95" s="295" t="s">
        <v>419</v>
      </c>
      <c r="C95" s="284">
        <v>0</v>
      </c>
      <c r="D95" s="284">
        <v>0</v>
      </c>
      <c r="E95" s="284">
        <v>-1400</v>
      </c>
      <c r="F95" s="284">
        <v>-41771</v>
      </c>
      <c r="G95" s="284">
        <v>0</v>
      </c>
      <c r="H95" s="284">
        <v>0</v>
      </c>
      <c r="I95" s="284">
        <v>-122109</v>
      </c>
      <c r="J95" s="284">
        <v>0</v>
      </c>
      <c r="K95" s="284">
        <v>0</v>
      </c>
      <c r="L95" s="284">
        <v>0</v>
      </c>
      <c r="M95" s="303">
        <f>SUM(C95:L95)</f>
        <v>-165280</v>
      </c>
      <c r="N95" s="281"/>
      <c r="O95" s="281"/>
    </row>
    <row r="96" spans="1:15" customFormat="1" hidden="1" x14ac:dyDescent="0.25">
      <c r="A96" s="292" t="s">
        <v>465</v>
      </c>
      <c r="B96" s="292" t="s">
        <v>466</v>
      </c>
      <c r="C96" s="284">
        <v>0</v>
      </c>
      <c r="D96" s="284">
        <v>0</v>
      </c>
      <c r="E96" s="284">
        <v>0</v>
      </c>
      <c r="F96" s="284">
        <v>0</v>
      </c>
      <c r="G96" s="284">
        <v>0</v>
      </c>
      <c r="H96" s="284">
        <v>0</v>
      </c>
      <c r="I96" s="284">
        <v>0</v>
      </c>
      <c r="J96" s="284">
        <v>0</v>
      </c>
      <c r="K96" s="284">
        <v>0</v>
      </c>
      <c r="L96" s="284">
        <v>0</v>
      </c>
      <c r="M96" s="303">
        <f>SUM(C96:L96)</f>
        <v>0</v>
      </c>
      <c r="N96" s="281"/>
      <c r="O96" s="281"/>
    </row>
    <row r="97" spans="1:15" customFormat="1" ht="15.75" thickBot="1" x14ac:dyDescent="0.3">
      <c r="A97" s="292" t="s">
        <v>416</v>
      </c>
      <c r="B97" s="292" t="s">
        <v>459</v>
      </c>
      <c r="C97" s="284">
        <v>0</v>
      </c>
      <c r="D97" s="284">
        <v>0</v>
      </c>
      <c r="E97" s="284">
        <v>-7037</v>
      </c>
      <c r="F97" s="284">
        <v>7037</v>
      </c>
      <c r="G97" s="284">
        <v>0</v>
      </c>
      <c r="H97" s="284">
        <v>0</v>
      </c>
      <c r="I97" s="284">
        <v>0</v>
      </c>
      <c r="J97" s="284">
        <v>0</v>
      </c>
      <c r="K97" s="284">
        <v>0</v>
      </c>
      <c r="L97" s="284">
        <v>0</v>
      </c>
      <c r="M97" s="303">
        <f>SUM(C97:L97)</f>
        <v>0</v>
      </c>
      <c r="N97" s="281"/>
      <c r="O97" s="281"/>
    </row>
    <row r="98" spans="1:15" customFormat="1" ht="15.75" thickBot="1" x14ac:dyDescent="0.3">
      <c r="A98" s="305" t="str">
        <f>A91</f>
        <v>31.03.2024.</v>
      </c>
      <c r="B98" s="307">
        <f>B91</f>
        <v>45382</v>
      </c>
      <c r="C98" s="306">
        <f t="shared" ref="C98:M98" si="16">SUM(C93:C97)</f>
        <v>0</v>
      </c>
      <c r="D98" s="306">
        <f t="shared" si="16"/>
        <v>421537904.12</v>
      </c>
      <c r="E98" s="306">
        <f t="shared" si="16"/>
        <v>48353828.899999999</v>
      </c>
      <c r="F98" s="306">
        <f t="shared" si="16"/>
        <v>4370937</v>
      </c>
      <c r="G98" s="306">
        <f t="shared" si="16"/>
        <v>44916230.879999995</v>
      </c>
      <c r="H98" s="306">
        <f t="shared" si="16"/>
        <v>16809783.100000001</v>
      </c>
      <c r="I98" s="306">
        <f t="shared" si="16"/>
        <v>2892669.02</v>
      </c>
      <c r="J98" s="306">
        <f t="shared" si="16"/>
        <v>0</v>
      </c>
      <c r="K98" s="306">
        <f t="shared" si="16"/>
        <v>0</v>
      </c>
      <c r="L98" s="306">
        <f t="shared" si="16"/>
        <v>0</v>
      </c>
      <c r="M98" s="306">
        <f t="shared" si="16"/>
        <v>538881353.01999998</v>
      </c>
      <c r="N98" s="281"/>
      <c r="O98" s="281"/>
    </row>
    <row r="99" spans="1:15" customFormat="1" ht="15.75" thickTop="1" x14ac:dyDescent="0.25">
      <c r="A99" s="308" t="str">
        <f>A43</f>
        <v>Uzskaites vērtība 31.12.2023.</v>
      </c>
      <c r="B99" s="308" t="str">
        <f>B43</f>
        <v>Net book value 31.12.2023</v>
      </c>
      <c r="C99" s="301">
        <f t="shared" ref="C99:M99" si="17">C85-C93</f>
        <v>1104511</v>
      </c>
      <c r="D99" s="301">
        <f t="shared" si="17"/>
        <v>210291729.35000002</v>
      </c>
      <c r="E99" s="301">
        <f t="shared" si="17"/>
        <v>49165267.000000007</v>
      </c>
      <c r="F99" s="301">
        <f t="shared" si="17"/>
        <v>2323666</v>
      </c>
      <c r="G99" s="301">
        <f t="shared" si="17"/>
        <v>94454804.650000006</v>
      </c>
      <c r="H99" s="301">
        <f t="shared" si="17"/>
        <v>13755206</v>
      </c>
      <c r="I99" s="301">
        <f t="shared" si="17"/>
        <v>4746851.9800000004</v>
      </c>
      <c r="J99" s="301">
        <f t="shared" si="17"/>
        <v>1959708</v>
      </c>
      <c r="K99" s="301">
        <f t="shared" si="17"/>
        <v>10708163</v>
      </c>
      <c r="L99" s="301">
        <f t="shared" si="17"/>
        <v>29719820</v>
      </c>
      <c r="M99" s="301">
        <f t="shared" si="17"/>
        <v>418229726.98000002</v>
      </c>
      <c r="N99" s="281"/>
      <c r="O99" s="281"/>
    </row>
    <row r="100" spans="1:15" customFormat="1" ht="15.75" thickBot="1" x14ac:dyDescent="0.3">
      <c r="A100" s="309" t="str">
        <f>A44</f>
        <v>Uzskaites vērtība 31.03.2024.</v>
      </c>
      <c r="B100" s="309" t="str">
        <f>B44</f>
        <v>Net book value 31.03.2024</v>
      </c>
      <c r="C100" s="306">
        <f t="shared" ref="C100:M100" si="18">C91-C98</f>
        <v>1104511</v>
      </c>
      <c r="D100" s="306">
        <f t="shared" si="18"/>
        <v>208061185.35000002</v>
      </c>
      <c r="E100" s="306">
        <f t="shared" si="18"/>
        <v>48340980.000000007</v>
      </c>
      <c r="F100" s="306">
        <f t="shared" si="18"/>
        <v>2274783</v>
      </c>
      <c r="G100" s="306">
        <f t="shared" si="18"/>
        <v>93857139.650000006</v>
      </c>
      <c r="H100" s="306">
        <f t="shared" si="18"/>
        <v>13621181</v>
      </c>
      <c r="I100" s="306">
        <f t="shared" si="18"/>
        <v>4629853.9800000004</v>
      </c>
      <c r="J100" s="306">
        <f t="shared" si="18"/>
        <v>1959708</v>
      </c>
      <c r="K100" s="306">
        <f t="shared" si="18"/>
        <v>10708163</v>
      </c>
      <c r="L100" s="306">
        <f t="shared" si="18"/>
        <v>32481873</v>
      </c>
      <c r="M100" s="306">
        <f t="shared" si="18"/>
        <v>417039377.98000002</v>
      </c>
      <c r="N100" s="281"/>
      <c r="O100" s="281"/>
    </row>
    <row r="101" spans="1:15" ht="15.75" thickTop="1" x14ac:dyDescent="0.25"/>
    <row r="102" spans="1:15" x14ac:dyDescent="0.25">
      <c r="J102" s="137"/>
    </row>
    <row r="103" spans="1:15" x14ac:dyDescent="0.25">
      <c r="J103" s="137"/>
    </row>
    <row r="110" spans="1:15" x14ac:dyDescent="0.25">
      <c r="J110" s="137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6C309-0680-4DD2-BBAD-1F4CAD24818D}">
  <sheetPr>
    <tabColor rgb="FF92D050"/>
  </sheetPr>
  <dimension ref="A1:F20"/>
  <sheetViews>
    <sheetView showGridLines="0" zoomScale="85" zoomScaleNormal="85" workbookViewId="0"/>
  </sheetViews>
  <sheetFormatPr defaultColWidth="8.85546875" defaultRowHeight="15" x14ac:dyDescent="0.25"/>
  <cols>
    <col min="1" max="2" width="43" customWidth="1"/>
    <col min="3" max="5" width="13.7109375" customWidth="1"/>
    <col min="6" max="6" width="10.28515625" bestFit="1" customWidth="1"/>
  </cols>
  <sheetData>
    <row r="1" spans="1:6" s="110" customFormat="1" ht="60.6" customHeight="1" x14ac:dyDescent="0.25">
      <c r="A1" s="119" t="str">
        <f>'Galvenie darbības rādītāji'!A1</f>
        <v>AKCIJU SABIEDRĪBAS "CONEXUS BALTIC GRID" Saīsinātie starpperiodu finanšu pārskati par periodu no 01.01.2024. līdz 31.03.2024.</v>
      </c>
      <c r="B1" s="119" t="str">
        <f>'Galvenie darbības rādītāji'!B1</f>
        <v>JOINT STOCK COMPANY CONEXUS BALTIC GRID Condensed Interim Financial Statements for the period from 01.01.2024 until 31.03.2024</v>
      </c>
    </row>
    <row r="2" spans="1:6" s="110" customFormat="1" ht="15.75" x14ac:dyDescent="0.25">
      <c r="A2" s="72" t="s">
        <v>467</v>
      </c>
      <c r="B2" s="72" t="s">
        <v>468</v>
      </c>
    </row>
    <row r="3" spans="1:6" s="110" customFormat="1" ht="15.75" x14ac:dyDescent="0.25">
      <c r="A3" s="82"/>
      <c r="B3" s="82"/>
      <c r="C3" s="83">
        <f>'Pārskats par finanšu stāvokli'!D3</f>
        <v>45382</v>
      </c>
      <c r="D3" s="83">
        <f>'Pārskats par finanšu stāvokli'!E3</f>
        <v>45016</v>
      </c>
      <c r="E3" s="83">
        <f>'Pārskats par finanšu stāvokli'!F3</f>
        <v>45291</v>
      </c>
    </row>
    <row r="4" spans="1:6" s="110" customFormat="1" ht="15.75" x14ac:dyDescent="0.25">
      <c r="A4" s="79"/>
      <c r="B4" s="79"/>
      <c r="C4" s="121" t="s">
        <v>108</v>
      </c>
      <c r="D4" s="121" t="s">
        <v>108</v>
      </c>
      <c r="E4" s="121" t="s">
        <v>108</v>
      </c>
    </row>
    <row r="5" spans="1:6" s="110" customFormat="1" ht="15.75" x14ac:dyDescent="0.25">
      <c r="A5" s="29" t="s">
        <v>469</v>
      </c>
      <c r="B5" s="29" t="s">
        <v>470</v>
      </c>
      <c r="C5" s="136">
        <v>0</v>
      </c>
      <c r="D5" s="263">
        <v>1108652</v>
      </c>
      <c r="E5" s="125">
        <v>1108652</v>
      </c>
    </row>
    <row r="6" spans="1:6" s="110" customFormat="1" ht="15.75" x14ac:dyDescent="0.25">
      <c r="A6" s="80" t="s">
        <v>471</v>
      </c>
      <c r="B6" t="s">
        <v>472</v>
      </c>
      <c r="C6" s="185">
        <v>0</v>
      </c>
      <c r="D6" s="185">
        <v>-25197</v>
      </c>
      <c r="E6" s="127">
        <v>-100786</v>
      </c>
    </row>
    <row r="7" spans="1:6" s="110" customFormat="1" ht="30" x14ac:dyDescent="0.25">
      <c r="A7" s="80" t="s">
        <v>473</v>
      </c>
      <c r="B7" t="s">
        <v>474</v>
      </c>
      <c r="C7" s="185">
        <v>0</v>
      </c>
      <c r="D7" s="185">
        <v>0</v>
      </c>
      <c r="E7" s="127">
        <v>-1007866</v>
      </c>
    </row>
    <row r="8" spans="1:6" s="110" customFormat="1" ht="15.75" x14ac:dyDescent="0.25">
      <c r="A8" s="81" t="s">
        <v>475</v>
      </c>
      <c r="B8" s="81" t="s">
        <v>476</v>
      </c>
      <c r="C8" s="156" t="s">
        <v>415</v>
      </c>
      <c r="D8" s="156">
        <f>D5+D7+D6</f>
        <v>1083455</v>
      </c>
      <c r="E8" s="156" t="s">
        <v>415</v>
      </c>
    </row>
    <row r="9" spans="1:6" s="110" customFormat="1" ht="15.75" x14ac:dyDescent="0.25">
      <c r="A9" s="80" t="s">
        <v>477</v>
      </c>
      <c r="B9" s="80" t="s">
        <v>478</v>
      </c>
      <c r="C9" s="185">
        <v>0</v>
      </c>
      <c r="D9" s="1">
        <v>100786</v>
      </c>
      <c r="E9" s="185">
        <v>0</v>
      </c>
      <c r="F9" s="387"/>
    </row>
    <row r="10" spans="1:6" s="110" customFormat="1" ht="15.75" x14ac:dyDescent="0.25">
      <c r="A10" s="80" t="s">
        <v>479</v>
      </c>
      <c r="B10" s="80" t="s">
        <v>480</v>
      </c>
      <c r="C10" s="185">
        <v>0</v>
      </c>
      <c r="D10" s="1">
        <v>982668</v>
      </c>
      <c r="E10" s="185">
        <v>0</v>
      </c>
    </row>
    <row r="11" spans="1:6" s="110" customFormat="1" ht="15.75" x14ac:dyDescent="0.25">
      <c r="A11" s="119"/>
      <c r="B11" s="119"/>
    </row>
    <row r="13" spans="1:6" s="86" customFormat="1" x14ac:dyDescent="0.25">
      <c r="A13" s="72" t="s">
        <v>481</v>
      </c>
      <c r="B13" s="74" t="s">
        <v>482</v>
      </c>
      <c r="D13" s="76"/>
      <c r="E13" s="76"/>
    </row>
    <row r="14" spans="1:6" s="86" customFormat="1" x14ac:dyDescent="0.25">
      <c r="A14" s="82"/>
      <c r="B14" s="83"/>
      <c r="C14" s="85">
        <f>C3</f>
        <v>45382</v>
      </c>
      <c r="D14" s="120">
        <f>D3</f>
        <v>45016</v>
      </c>
      <c r="E14" s="120">
        <f>E3</f>
        <v>45291</v>
      </c>
    </row>
    <row r="15" spans="1:6" s="86" customFormat="1" x14ac:dyDescent="0.25">
      <c r="A15" s="79"/>
      <c r="B15" s="121"/>
      <c r="C15" s="121" t="s">
        <v>108</v>
      </c>
      <c r="D15" s="121" t="s">
        <v>108</v>
      </c>
      <c r="E15" s="121" t="s">
        <v>108</v>
      </c>
    </row>
    <row r="16" spans="1:6" s="86" customFormat="1" ht="30" x14ac:dyDescent="0.25">
      <c r="A16" s="80" t="s">
        <v>483</v>
      </c>
      <c r="B16" s="2" t="s">
        <v>484</v>
      </c>
      <c r="C16" s="127">
        <v>61110205</v>
      </c>
      <c r="D16" s="127">
        <v>65759491</v>
      </c>
      <c r="E16" s="127">
        <v>65568897</v>
      </c>
    </row>
    <row r="17" spans="1:5" s="86" customFormat="1" x14ac:dyDescent="0.25">
      <c r="A17" s="80" t="s">
        <v>485</v>
      </c>
      <c r="B17" s="80" t="s">
        <v>486</v>
      </c>
      <c r="C17" s="127">
        <v>14649286</v>
      </c>
      <c r="D17" s="127">
        <v>12899286</v>
      </c>
      <c r="E17" s="127">
        <v>13899286</v>
      </c>
    </row>
    <row r="18" spans="1:5" s="86" customFormat="1" ht="30" x14ac:dyDescent="0.25">
      <c r="A18" s="10" t="s">
        <v>487</v>
      </c>
      <c r="B18" s="10" t="s">
        <v>488</v>
      </c>
      <c r="C18" s="135">
        <v>53224</v>
      </c>
      <c r="D18" s="135">
        <v>32654</v>
      </c>
      <c r="E18" s="135">
        <v>75493</v>
      </c>
    </row>
    <row r="19" spans="1:5" s="86" customFormat="1" ht="14.45" customHeight="1" thickBot="1" x14ac:dyDescent="0.3">
      <c r="A19" s="84"/>
      <c r="B19" s="34"/>
      <c r="C19" s="161">
        <f t="shared" ref="C19:D19" si="0">SUM(C16:C18)</f>
        <v>75812715</v>
      </c>
      <c r="D19" s="161">
        <f t="shared" si="0"/>
        <v>78691431</v>
      </c>
      <c r="E19" s="161">
        <f>SUM(E16:E18)</f>
        <v>79543676</v>
      </c>
    </row>
    <row r="20" spans="1:5" ht="15.75" thickTop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13</vt:i4>
      </vt:variant>
    </vt:vector>
  </HeadingPairs>
  <TitlesOfParts>
    <vt:vector size="22" baseType="lpstr">
      <vt:lpstr>Galvenie darbības rādītāji</vt:lpstr>
      <vt:lpstr>Peļņas vai zaudējumu pārskats</vt:lpstr>
      <vt:lpstr>Pārskats par finanšu stāvokli</vt:lpstr>
      <vt:lpstr>Pārskats par izm.pašu kapitālā</vt:lpstr>
      <vt:lpstr>Naudas plūsmas pārskats</vt:lpstr>
      <vt:lpstr>Pielikums Nr.4</vt:lpstr>
      <vt:lpstr>Pielikumi Nr.5-10</vt:lpstr>
      <vt:lpstr>Pielikumi Nr.11, 12</vt:lpstr>
      <vt:lpstr>Pielikums Nr.14-15</vt:lpstr>
      <vt:lpstr>'Peļņas vai zaudējumu pārskats'!_Hlk71365834</vt:lpstr>
      <vt:lpstr>'Pielikumi Nr.5-10'!_Toc506281143</vt:lpstr>
      <vt:lpstr>'Pielikumi Nr.11, 12'!_Toc506281145</vt:lpstr>
      <vt:lpstr>'Pielikumi Nr.11, 12'!_Toc506297406</vt:lpstr>
      <vt:lpstr>'Pielikumi Nr.5-10'!_Toc506297406</vt:lpstr>
      <vt:lpstr>'Pielikums Nr.4'!_Toc506297406</vt:lpstr>
      <vt:lpstr>'Peļņas vai zaudējumu pārskats'!_Toc70520890</vt:lpstr>
      <vt:lpstr>'Pārskats par finanšu stāvokli'!_Toc70520891</vt:lpstr>
      <vt:lpstr>'Pārskats par izm.pašu kapitālā'!_Toc70520892</vt:lpstr>
      <vt:lpstr>'Naudas plūsmas pārskats'!_Toc70520893</vt:lpstr>
      <vt:lpstr>'Peļņas vai zaudējumu pārskats'!_Toc71757631</vt:lpstr>
      <vt:lpstr>'Peļņas vai zaudējumu pārskats'!_Toc71757632</vt:lpstr>
      <vt:lpstr>'Naudas plūsmas pārskats'!_Toc71757636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2024-05-14T12:41:51Z</dcterms:created>
  <dcterms:modified xsi:type="dcterms:W3CDTF">2024-05-15T08:18:16Z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