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UD\PĀRSKATI\2023\Publicēts\"/>
    </mc:Choice>
  </mc:AlternateContent>
  <xr:revisionPtr revIDLastSave="0" documentId="8_{04BD6023-4A55-4E19-94C2-0E6E759D8AE9}" xr6:coauthVersionLast="47" xr6:coauthVersionMax="47" xr10:uidLastSave="{00000000-0000-0000-0000-000000000000}"/>
  <bookViews>
    <workbookView xWindow="-108" yWindow="-108" windowWidth="23256" windowHeight="12576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6" r:id="rId6"/>
    <sheet name="Pielikumi Nr.5-10" sheetId="6" r:id="rId7"/>
    <sheet name="Pielikumi Nr.11, 12" sheetId="8" r:id="rId8"/>
    <sheet name="Pielikums Nr.14-15" sheetId="11" r:id="rId9"/>
  </sheets>
  <externalReferences>
    <externalReference r:id="rId10"/>
  </externalReferences>
  <definedNames>
    <definedName name="_Hlk71365834" localSheetId="1">'Peļņas vai zaudējumu pārskats'!$B$7</definedName>
    <definedName name="_Toc506281143" localSheetId="6">'Pielikumi Nr.5-10'!$A$36</definedName>
    <definedName name="_Toc506281143" localSheetId="8">'Pielikums Nr.14-15'!#REF!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Nr.14-15'!#REF!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4" l="1"/>
  <c r="F51" i="16"/>
  <c r="F46" i="16"/>
  <c r="F39" i="16"/>
  <c r="F38" i="16"/>
  <c r="F33" i="16"/>
  <c r="F32" i="16"/>
  <c r="F27" i="16"/>
  <c r="F26" i="16"/>
  <c r="F25" i="16"/>
  <c r="F24" i="16"/>
  <c r="F23" i="16"/>
  <c r="F22" i="16"/>
  <c r="F21" i="16"/>
  <c r="F20" i="16"/>
  <c r="F19" i="16"/>
  <c r="F14" i="16"/>
  <c r="F13" i="16"/>
  <c r="F12" i="16"/>
  <c r="F11" i="16"/>
  <c r="F10" i="16"/>
  <c r="F9" i="16"/>
  <c r="F8" i="16"/>
  <c r="F7" i="16"/>
  <c r="F6" i="16"/>
  <c r="B1" i="16"/>
  <c r="A1" i="16"/>
  <c r="C9" i="6"/>
  <c r="C10" i="6" s="1"/>
  <c r="C7" i="6"/>
  <c r="D16" i="5" l="1"/>
  <c r="G31" i="4"/>
  <c r="G24" i="4"/>
  <c r="F24" i="4"/>
  <c r="H18" i="4"/>
  <c r="D14" i="2"/>
  <c r="D7" i="6" l="1"/>
  <c r="D10" i="6" s="1"/>
  <c r="D9" i="6"/>
  <c r="E16" i="5"/>
  <c r="E14" i="2" l="1"/>
  <c r="F14" i="2"/>
  <c r="D3" i="11"/>
  <c r="E3" i="11"/>
  <c r="C3" i="11"/>
  <c r="B89" i="8"/>
  <c r="B90" i="8"/>
  <c r="A90" i="8"/>
  <c r="B85" i="8"/>
  <c r="A85" i="8"/>
  <c r="B79" i="8"/>
  <c r="A79" i="8"/>
  <c r="B69" i="8"/>
  <c r="B65" i="8"/>
  <c r="B61" i="8"/>
  <c r="B59" i="8"/>
  <c r="B54" i="8"/>
  <c r="B49" i="8"/>
  <c r="B70" i="8"/>
  <c r="B71" i="8"/>
  <c r="B72" i="8"/>
  <c r="A71" i="8"/>
  <c r="A72" i="8"/>
  <c r="A70" i="8"/>
  <c r="A69" i="8"/>
  <c r="A65" i="8"/>
  <c r="A61" i="8"/>
  <c r="A59" i="8"/>
  <c r="A54" i="8"/>
  <c r="A49" i="8"/>
  <c r="B41" i="8"/>
  <c r="A41" i="8"/>
  <c r="B37" i="8"/>
  <c r="A37" i="8"/>
  <c r="B31" i="8"/>
  <c r="A31" i="8"/>
  <c r="B16" i="8"/>
  <c r="B22" i="8"/>
  <c r="B19" i="8"/>
  <c r="A22" i="8"/>
  <c r="A19" i="8"/>
  <c r="A16" i="8"/>
  <c r="B1" i="11"/>
  <c r="B1" i="8"/>
  <c r="B1" i="6"/>
  <c r="B1" i="5"/>
  <c r="B1" i="4"/>
  <c r="B1" i="2"/>
  <c r="B1" i="1"/>
  <c r="A1" i="11"/>
  <c r="A1" i="8"/>
  <c r="A1" i="6"/>
  <c r="A1" i="5"/>
  <c r="A1" i="4"/>
  <c r="A1" i="2"/>
  <c r="A1" i="1"/>
  <c r="C18" i="11" l="1"/>
  <c r="D18" i="11"/>
  <c r="E18" i="11"/>
  <c r="D3" i="5" l="1"/>
  <c r="E3" i="5"/>
  <c r="D13" i="11" l="1"/>
  <c r="D5" i="11"/>
  <c r="D3" i="6"/>
  <c r="G85" i="8"/>
  <c r="H85" i="8"/>
  <c r="I85" i="8"/>
  <c r="C85" i="8"/>
  <c r="H79" i="8"/>
  <c r="H72" i="8"/>
  <c r="H71" i="8"/>
  <c r="D70" i="8"/>
  <c r="E70" i="8"/>
  <c r="F70" i="8"/>
  <c r="G70" i="8"/>
  <c r="H70" i="8"/>
  <c r="I70" i="8"/>
  <c r="J68" i="8"/>
  <c r="J67" i="8"/>
  <c r="J66" i="8"/>
  <c r="H59" i="8"/>
  <c r="J58" i="8"/>
  <c r="J57" i="8"/>
  <c r="J56" i="8"/>
  <c r="J55" i="8"/>
  <c r="D37" i="8"/>
  <c r="D23" i="8"/>
  <c r="E21" i="8"/>
  <c r="E20" i="8"/>
  <c r="E13" i="8"/>
  <c r="E12" i="8"/>
  <c r="E11" i="8"/>
  <c r="E7" i="11" l="1"/>
  <c r="C5" i="11" s="1"/>
  <c r="C60" i="6"/>
  <c r="C51" i="6"/>
  <c r="C43" i="6"/>
  <c r="C34" i="6"/>
  <c r="C24" i="6"/>
  <c r="C16" i="6"/>
  <c r="C3" i="6"/>
  <c r="C19" i="6" s="1"/>
  <c r="C27" i="6" s="1"/>
  <c r="C37" i="6" s="1"/>
  <c r="C46" i="6" s="1"/>
  <c r="C55" i="6" s="1"/>
  <c r="F44" i="2"/>
  <c r="F34" i="2"/>
  <c r="F28" i="2"/>
  <c r="E44" i="2"/>
  <c r="E34" i="2"/>
  <c r="E28" i="2"/>
  <c r="F19" i="2"/>
  <c r="F12" i="2"/>
  <c r="E18" i="1"/>
  <c r="D18" i="1"/>
  <c r="E11" i="1"/>
  <c r="E13" i="1" s="1"/>
  <c r="D11" i="1"/>
  <c r="D13" i="1" s="1"/>
  <c r="F45" i="2" l="1"/>
  <c r="F20" i="2"/>
  <c r="E15" i="1"/>
  <c r="E20" i="1" s="1"/>
  <c r="E25" i="1" s="1"/>
  <c r="E5" i="5"/>
  <c r="D15" i="1"/>
  <c r="D20" i="1" s="1"/>
  <c r="D25" i="1" s="1"/>
  <c r="D5" i="5"/>
  <c r="E45" i="2"/>
  <c r="C12" i="6"/>
  <c r="B40" i="8"/>
  <c r="B83" i="8" s="1"/>
  <c r="B91" i="8"/>
  <c r="A89" i="8"/>
  <c r="A83" i="8"/>
  <c r="A40" i="8"/>
  <c r="D24" i="4" l="1"/>
  <c r="B26" i="4"/>
  <c r="A26" i="4"/>
  <c r="D7" i="11" l="1"/>
  <c r="C7" i="11" s="1"/>
  <c r="G16" i="4"/>
  <c r="G25" i="4" s="1"/>
  <c r="F15" i="4"/>
  <c r="F16" i="4" s="1"/>
  <c r="F25" i="4" s="1"/>
  <c r="D15" i="4"/>
  <c r="D16" i="4" s="1"/>
  <c r="D25" i="4" s="1"/>
  <c r="H14" i="4"/>
  <c r="E13" i="4"/>
  <c r="E15" i="4" s="1"/>
  <c r="E16" i="4" s="1"/>
  <c r="D13" i="4"/>
  <c r="H13" i="4" s="1"/>
  <c r="H12" i="4"/>
  <c r="H11" i="4"/>
  <c r="H9" i="4"/>
  <c r="H8" i="4"/>
  <c r="H7" i="4"/>
  <c r="E19" i="2"/>
  <c r="D19" i="2"/>
  <c r="H16" i="4" l="1"/>
  <c r="H15" i="4"/>
  <c r="C13" i="11"/>
  <c r="H20" i="4" l="1"/>
  <c r="D16" i="6"/>
  <c r="J49" i="8" l="1"/>
  <c r="D65" i="8"/>
  <c r="E65" i="8"/>
  <c r="F65" i="8"/>
  <c r="E38" i="8"/>
  <c r="E39" i="8"/>
  <c r="E32" i="8"/>
  <c r="E33" i="8"/>
  <c r="E34" i="8"/>
  <c r="E17" i="8"/>
  <c r="E18" i="8"/>
  <c r="E16" i="8"/>
  <c r="E7" i="8"/>
  <c r="E8" i="8"/>
  <c r="E9" i="8"/>
  <c r="E6" i="8"/>
  <c r="C10" i="8"/>
  <c r="D10" i="8"/>
  <c r="F69" i="8" l="1"/>
  <c r="F85" i="8" s="1"/>
  <c r="E69" i="8"/>
  <c r="E85" i="8" s="1"/>
  <c r="D69" i="8"/>
  <c r="D85" i="8" s="1"/>
  <c r="D14" i="8"/>
  <c r="D24" i="8"/>
  <c r="C14" i="8"/>
  <c r="C31" i="8" s="1"/>
  <c r="D19" i="6"/>
  <c r="D27" i="6" s="1"/>
  <c r="D37" i="6" s="1"/>
  <c r="D46" i="6" s="1"/>
  <c r="D55" i="6" s="1"/>
  <c r="D12" i="6"/>
  <c r="E10" i="8"/>
  <c r="D25" i="8" l="1"/>
  <c r="D31" i="8"/>
  <c r="E31" i="8" s="1"/>
  <c r="E35" i="8" s="1"/>
  <c r="J69" i="8"/>
  <c r="J85" i="8" s="1"/>
  <c r="E14" i="8"/>
  <c r="J86" i="8"/>
  <c r="J87" i="8"/>
  <c r="J88" i="8"/>
  <c r="D89" i="8"/>
  <c r="E89" i="8"/>
  <c r="F89" i="8"/>
  <c r="G89" i="8"/>
  <c r="H89" i="8"/>
  <c r="I89" i="8"/>
  <c r="C89" i="8"/>
  <c r="J80" i="8"/>
  <c r="J81" i="8"/>
  <c r="J82" i="8"/>
  <c r="J61" i="8"/>
  <c r="J70" i="8" s="1"/>
  <c r="J63" i="8"/>
  <c r="J64" i="8"/>
  <c r="J62" i="8"/>
  <c r="J51" i="8"/>
  <c r="C70" i="8"/>
  <c r="J52" i="8"/>
  <c r="J53" i="8"/>
  <c r="J50" i="8"/>
  <c r="D54" i="8"/>
  <c r="E54" i="8"/>
  <c r="F54" i="8"/>
  <c r="G54" i="8"/>
  <c r="H54" i="8"/>
  <c r="I54" i="8"/>
  <c r="I71" i="8" s="1"/>
  <c r="C54" i="8"/>
  <c r="D41" i="8"/>
  <c r="D35" i="8"/>
  <c r="D42" i="8" s="1"/>
  <c r="C35" i="8"/>
  <c r="E23" i="8"/>
  <c r="C23" i="8"/>
  <c r="E19" i="8"/>
  <c r="E24" i="8" s="1"/>
  <c r="C19" i="8"/>
  <c r="D60" i="6"/>
  <c r="D51" i="6"/>
  <c r="D43" i="6"/>
  <c r="D34" i="6"/>
  <c r="D24" i="6"/>
  <c r="E32" i="5"/>
  <c r="E25" i="5"/>
  <c r="D32" i="5"/>
  <c r="D25" i="5"/>
  <c r="H27" i="4"/>
  <c r="H28" i="4"/>
  <c r="H29" i="4"/>
  <c r="H30" i="4"/>
  <c r="H31" i="4"/>
  <c r="H26" i="4"/>
  <c r="E32" i="4"/>
  <c r="F32" i="4"/>
  <c r="G32" i="4"/>
  <c r="H23" i="4"/>
  <c r="H21" i="4"/>
  <c r="H17" i="4"/>
  <c r="D33" i="4"/>
  <c r="E22" i="4"/>
  <c r="E24" i="4" s="1"/>
  <c r="E25" i="4" s="1"/>
  <c r="D22" i="4"/>
  <c r="E12" i="2"/>
  <c r="E20" i="2" s="1"/>
  <c r="D44" i="2"/>
  <c r="D34" i="2"/>
  <c r="D28" i="2"/>
  <c r="D12" i="2"/>
  <c r="D20" i="2" s="1"/>
  <c r="C59" i="8" l="1"/>
  <c r="C71" i="8"/>
  <c r="C22" i="8"/>
  <c r="C24" i="8"/>
  <c r="D45" i="2"/>
  <c r="I59" i="8"/>
  <c r="G71" i="8"/>
  <c r="G59" i="8"/>
  <c r="F71" i="8"/>
  <c r="F59" i="8"/>
  <c r="E59" i="8"/>
  <c r="E71" i="8"/>
  <c r="D71" i="8"/>
  <c r="D59" i="8"/>
  <c r="D79" i="8" s="1"/>
  <c r="D83" i="8" s="1"/>
  <c r="D91" i="8" s="1"/>
  <c r="E22" i="8"/>
  <c r="E25" i="8" s="1"/>
  <c r="E19" i="5"/>
  <c r="E33" i="5" s="1"/>
  <c r="E35" i="5" s="1"/>
  <c r="D19" i="5"/>
  <c r="D33" i="5" s="1"/>
  <c r="D35" i="5" s="1"/>
  <c r="E33" i="4"/>
  <c r="H22" i="4"/>
  <c r="F33" i="4"/>
  <c r="G33" i="4"/>
  <c r="J89" i="8"/>
  <c r="H90" i="8"/>
  <c r="H83" i="8"/>
  <c r="H91" i="8" s="1"/>
  <c r="H32" i="4"/>
  <c r="H25" i="4"/>
  <c r="J65" i="8"/>
  <c r="J54" i="8"/>
  <c r="H24" i="4"/>
  <c r="J71" i="8" l="1"/>
  <c r="I72" i="8"/>
  <c r="I90" i="8" s="1"/>
  <c r="I79" i="8"/>
  <c r="I83" i="8" s="1"/>
  <c r="I91" i="8" s="1"/>
  <c r="G72" i="8"/>
  <c r="G90" i="8" s="1"/>
  <c r="G79" i="8"/>
  <c r="G83" i="8" s="1"/>
  <c r="G91" i="8" s="1"/>
  <c r="F72" i="8"/>
  <c r="F90" i="8" s="1"/>
  <c r="F79" i="8"/>
  <c r="F83" i="8" s="1"/>
  <c r="F91" i="8" s="1"/>
  <c r="E72" i="8"/>
  <c r="E90" i="8" s="1"/>
  <c r="E79" i="8"/>
  <c r="E83" i="8" s="1"/>
  <c r="E91" i="8" s="1"/>
  <c r="C79" i="8"/>
  <c r="C83" i="8" s="1"/>
  <c r="C72" i="8"/>
  <c r="C90" i="8" s="1"/>
  <c r="C25" i="8"/>
  <c r="C37" i="8"/>
  <c r="C41" i="8" s="1"/>
  <c r="D72" i="8"/>
  <c r="D90" i="8" s="1"/>
  <c r="J59" i="8"/>
  <c r="H33" i="4"/>
  <c r="E37" i="8"/>
  <c r="C40" i="8"/>
  <c r="C42" i="8" s="1"/>
  <c r="J79" i="8" l="1"/>
  <c r="J72" i="8"/>
  <c r="J90" i="8"/>
  <c r="C91" i="8"/>
  <c r="J91" i="8" s="1"/>
  <c r="J83" i="8"/>
  <c r="E41" i="8"/>
  <c r="E40" i="8"/>
  <c r="E42" i="8" s="1"/>
</calcChain>
</file>

<file path=xl/sharedStrings.xml><?xml version="1.0" encoding="utf-8"?>
<sst xmlns="http://schemas.openxmlformats.org/spreadsheetml/2006/main" count="775" uniqueCount="474">
  <si>
    <t>Galvenie darbības rādītāji</t>
  </si>
  <si>
    <t>Main operational indicators</t>
  </si>
  <si>
    <t>01.01.2019 -</t>
  </si>
  <si>
    <t>01.01.2020 -</t>
  </si>
  <si>
    <t>01.01.2021 -</t>
  </si>
  <si>
    <t xml:space="preserve">Δ </t>
  </si>
  <si>
    <t>%</t>
  </si>
  <si>
    <t xml:space="preserve">Pārvadītā dabasgāze </t>
  </si>
  <si>
    <t>Transmitted natural gas</t>
  </si>
  <si>
    <t>TWh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</si>
  <si>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</si>
  <si>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</si>
  <si>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</si>
  <si>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</si>
  <si>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</si>
  <si>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</si>
  <si>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</si>
  <si>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</si>
  <si>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</si>
  <si>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Investīcijas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</si>
  <si>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</si>
  <si>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</si>
  <si>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</si>
  <si>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</si>
  <si>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</si>
  <si>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</si>
  <si>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</si>
  <si>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</si>
  <si>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</si>
  <si>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Average number of employees</t>
  </si>
  <si>
    <t>Kredītlīguma nosacījumi:</t>
  </si>
  <si>
    <t>Financial covenants:</t>
  </si>
  <si>
    <t>&gt;50%</t>
  </si>
  <si>
    <t>&lt; 5</t>
  </si>
  <si>
    <t>&gt;1.2</t>
  </si>
  <si>
    <t>Galvenie finanšu rādītāji</t>
  </si>
  <si>
    <t>Main financial indicators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</si>
  <si>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</si>
  <si>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</si>
  <si>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</si>
  <si>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</si>
  <si>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</si>
  <si>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</si>
  <si>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</si>
  <si>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</si>
  <si>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</si>
  <si>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</si>
  <si>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</si>
  <si>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</si>
  <si>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</si>
  <si>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</si>
  <si>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</si>
  <si>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</si>
  <si>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</si>
  <si>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</si>
  <si>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</si>
  <si>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</si>
  <si>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</si>
  <si>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</si>
  <si>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</si>
  <si>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</si>
  <si>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</si>
  <si>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</si>
  <si>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</si>
  <si>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</si>
  <si>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</si>
  <si>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</si>
  <si>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</si>
  <si>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</si>
  <si>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</si>
  <si>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</si>
  <si>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</si>
  <si>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</si>
  <si>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</si>
  <si>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</si>
  <si>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</si>
  <si>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ienākumi:</t>
  </si>
  <si>
    <t>Other comprehensive income: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</si>
  <si>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</si>
  <si>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</si>
  <si>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</si>
  <si>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</si>
  <si>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</si>
  <si>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</si>
  <si>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</si>
  <si>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</si>
  <si>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</si>
  <si>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</si>
  <si>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</si>
  <si>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</si>
  <si>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</si>
  <si>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</si>
  <si>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</si>
  <si>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</si>
  <si>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</si>
  <si>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-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</si>
  <si>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</si>
  <si>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</si>
  <si>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</si>
  <si>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</si>
  <si>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</si>
  <si>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</si>
  <si>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</si>
  <si>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</si>
  <si>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</si>
  <si>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</si>
  <si>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</si>
  <si>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</si>
  <si>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</si>
  <si>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</si>
  <si>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</si>
  <si>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</si>
  <si>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</si>
  <si>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</si>
  <si>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</si>
  <si>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</si>
  <si>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</si>
  <si>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</si>
  <si>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</si>
  <si>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</si>
  <si>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</si>
  <si>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</si>
  <si>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</si>
  <si>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</si>
  <si>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</si>
  <si>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</si>
  <si>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</si>
  <si>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</si>
  <si>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</si>
  <si>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</si>
  <si>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</si>
  <si>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</si>
  <si>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</si>
  <si>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</si>
  <si>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</si>
  <si>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</si>
  <si>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</si>
  <si>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</si>
  <si>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</si>
  <si>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</si>
  <si>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</si>
  <si>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</si>
  <si>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</si>
  <si>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</si>
  <si>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</si>
  <si>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</si>
  <si>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</si>
  <si>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</si>
  <si>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</si>
  <si>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</si>
  <si>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</si>
  <si>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</si>
  <si>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</si>
  <si>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</si>
  <si>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</si>
  <si>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</si>
  <si>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</si>
  <si>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</si>
  <si>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</si>
  <si>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</si>
  <si>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</si>
  <si>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</si>
  <si>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</si>
  <si>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</si>
  <si>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</si>
  <si>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</si>
  <si>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</si>
  <si>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</si>
  <si>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</si>
  <si>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</si>
  <si>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Pielikums</t>
  </si>
  <si>
    <t>Kopā</t>
  </si>
  <si>
    <t>Note</t>
  </si>
  <si>
    <t>Total</t>
  </si>
  <si>
    <t>Pārvērtēšanas rezerves samazinājums</t>
  </si>
  <si>
    <t>Reduction of revaluation reserve</t>
  </si>
  <si>
    <t>Pārvērtēšanas rezerves palielinājums</t>
  </si>
  <si>
    <t>Increase of revaluation reserve</t>
  </si>
  <si>
    <t>Revaluations of post-employment benefits as a result of changes in actuarial assumptions</t>
  </si>
  <si>
    <t xml:space="preserve">Kopā citi apvienotie ienākumi </t>
  </si>
  <si>
    <t>Total other comprehensive income</t>
  </si>
  <si>
    <t xml:space="preserve">Total </t>
  </si>
  <si>
    <t>Naudas plūsmas pārskats</t>
  </si>
  <si>
    <t>Statement of cash flows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</si>
  <si>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</si>
  <si>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</si>
  <si>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</si>
  <si>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</si>
  <si>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</si>
  <si>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</si>
  <si>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</si>
  <si>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</si>
  <si>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</si>
  <si>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</si>
  <si>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</si>
  <si>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</si>
  <si>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</si>
  <si>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</si>
  <si>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</si>
  <si>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</si>
  <si>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</si>
  <si>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procentu izmaksas</t>
  </si>
  <si>
    <t>- interest expense</t>
  </si>
  <si>
    <t>Izmaiņas saimnieciskajos aktīvos un saistībās:</t>
  </si>
  <si>
    <t>Changes in the working capital: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</si>
  <si>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</si>
  <si>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</si>
  <si>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</si>
  <si>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</si>
  <si>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</si>
  <si>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</si>
  <si>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</si>
  <si>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</si>
  <si>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</si>
  <si>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</si>
  <si>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</si>
  <si>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</si>
  <si>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</si>
  <si>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</si>
  <si>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</si>
  <si>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</si>
  <si>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</si>
  <si>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</si>
  <si>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</si>
  <si>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</si>
  <si>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</si>
  <si>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</si>
  <si>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</si>
  <si>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</si>
  <si>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</si>
  <si>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</si>
  <si>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</si>
  <si>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</si>
  <si>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</si>
  <si>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</si>
  <si>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</si>
  <si>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</si>
  <si>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</si>
  <si>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</si>
  <si>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Ieņēmumi no pārvades pakalpojumiem</t>
  </si>
  <si>
    <t>Revenue from transmission services</t>
  </si>
  <si>
    <t>Ieņēmumi no uzglabāšanas pakalpojumiem</t>
  </si>
  <si>
    <t>Revenue from storage services</t>
  </si>
  <si>
    <t>Balancing income, net</t>
  </si>
  <si>
    <t>Ieņēmumi no ES līdzfinansējuma</t>
  </si>
  <si>
    <t>Citi ieņēmumi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</si>
  <si>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</si>
  <si>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</si>
  <si>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</si>
  <si>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</si>
  <si>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</si>
  <si>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</si>
  <si>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</si>
  <si>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</si>
  <si>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</si>
  <si>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</si>
  <si>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 xml:space="preserve"> EUR</t>
  </si>
  <si>
    <t>Darba alga</t>
  </si>
  <si>
    <t>Salaries</t>
  </si>
  <si>
    <t>Valsts sociālās apdrošināšanas obligātās iemaksas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</si>
  <si>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</si>
  <si>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</si>
  <si>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</si>
  <si>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</si>
  <si>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</si>
  <si>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</si>
  <si>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</si>
  <si>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</si>
  <si>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</si>
  <si>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</si>
  <si>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</si>
  <si>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</si>
  <si>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</si>
  <si>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</si>
  <si>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Financial expenses</t>
  </si>
  <si>
    <t>Nomas procentu izdevumi</t>
  </si>
  <si>
    <t>Nemateriālie ieguldījumi</t>
  </si>
  <si>
    <t>Nemateriālo ieguldījumu izveide</t>
  </si>
  <si>
    <t>KOPĀ</t>
  </si>
  <si>
    <t>Software</t>
  </si>
  <si>
    <t>Assets under developement</t>
  </si>
  <si>
    <t>TOTAL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</si>
  <si>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</si>
  <si>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</si>
  <si>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Iegādāts</t>
  </si>
  <si>
    <t>Additions</t>
  </si>
  <si>
    <t>Pārklasificēts</t>
  </si>
  <si>
    <t>Transfers</t>
  </si>
  <si>
    <t>Norakstīts</t>
  </si>
  <si>
    <t>Disposals</t>
  </si>
  <si>
    <t>Amortizācija</t>
  </si>
  <si>
    <t>Amortisation</t>
  </si>
  <si>
    <t>Aprēķināts</t>
  </si>
  <si>
    <t>Amortisation charge</t>
  </si>
  <si>
    <t>Net book value at 31.12.2021</t>
  </si>
  <si>
    <t>31.12.2021.</t>
  </si>
  <si>
    <t>Uzskaites vērtība 31.12.2021.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</si>
  <si>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</si>
  <si>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</si>
  <si>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</si>
  <si>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</si>
  <si>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</si>
  <si>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</si>
  <si>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</si>
  <si>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</si>
  <si>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</si>
  <si>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</si>
  <si>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</si>
  <si>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</si>
  <si>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</si>
  <si>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</si>
  <si>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</si>
  <si>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</si>
  <si>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</si>
  <si>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Pārvietots</t>
  </si>
  <si>
    <t>Uzkrātais nolietojums</t>
  </si>
  <si>
    <t>Accumulated depreciation</t>
  </si>
  <si>
    <t>Claculated depreciation</t>
  </si>
  <si>
    <t>Pamatlīdzekļi (Turpinājums)</t>
  </si>
  <si>
    <t>Property, plant and equipment (Continued)</t>
  </si>
  <si>
    <t xml:space="preserve">                     -   </t>
  </si>
  <si>
    <t>Calculated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</si>
  <si>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</si>
  <si>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</si>
  <si>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</si>
  <si>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Recognised during the reporting year</t>
  </si>
  <si>
    <t>Pārnests uz nākamajiem periodiem</t>
  </si>
  <si>
    <t>Carried forward to future periods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</si>
  <si>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</si>
  <si>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</si>
  <si>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</si>
  <si>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</si>
  <si>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</si>
  <si>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11, 12</t>
  </si>
  <si>
    <t>- recognised EU co-financing</t>
  </si>
  <si>
    <t>5. Ieņēmumi</t>
  </si>
  <si>
    <t>6. Pārējie ieņēmumi</t>
  </si>
  <si>
    <t>7. Uzturēšanas un ekspluatācijas izmaksas</t>
  </si>
  <si>
    <t>8. Personāla izmaksas</t>
  </si>
  <si>
    <t>9. Pārējās saimnieciskās darbības izmaksas</t>
  </si>
  <si>
    <t>10. Finanšu izmaksas</t>
  </si>
  <si>
    <t>11.  Nemateriālie aktīvi</t>
  </si>
  <si>
    <t>12. Pamatlīdzekļi</t>
  </si>
  <si>
    <t>Aprēķinātās dividendes</t>
  </si>
  <si>
    <t>Calculated dividends</t>
  </si>
  <si>
    <t>- (decrease) of lease liabilities, trade payables, accrued liabilities, advances from customers and other liabilities</t>
  </si>
  <si>
    <t>01.01.2022 -</t>
  </si>
  <si>
    <t>Pārvade</t>
  </si>
  <si>
    <t>Uzglabāšana</t>
  </si>
  <si>
    <t>Kopā Conexus</t>
  </si>
  <si>
    <t>Starpība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</si>
  <si>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</si>
  <si>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</si>
  <si>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</si>
  <si>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</si>
  <si>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</si>
  <si>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Finanšu izdevumi</t>
  </si>
  <si>
    <t>Uzņēmumu ienākuma nodoklis</t>
  </si>
  <si>
    <t>Profit for the reporting period</t>
  </si>
  <si>
    <t>Segmenta aktīvi</t>
  </si>
  <si>
    <t>Investments in property, plant and equipment and intangible assets</t>
  </si>
  <si>
    <t>Lielākie klienti</t>
  </si>
  <si>
    <t>Major customers</t>
  </si>
  <si>
    <t>Pamatdarbības ieņēmumi no lielākajiem klientiem</t>
  </si>
  <si>
    <t>Revenue from major customers</t>
  </si>
  <si>
    <t>t.sk.īstermiņa daļa</t>
  </si>
  <si>
    <t>ilgtermiņa daļa</t>
  </si>
  <si>
    <t>Including short-term portion</t>
  </si>
  <si>
    <t>Long-term portion</t>
  </si>
  <si>
    <t>- krājumu (palielinājums)</t>
  </si>
  <si>
    <t>- nomas saistību, parādu piegādātājiem un darbuzņēmējiem, uzkrāto saistību, no pircējiem saņemto avansu un pārējo saistību palielinājums/ (samazinājums)</t>
  </si>
  <si>
    <t>Uzkrātās procentu saistības aizņēmumiem no kredītiestādēm</t>
  </si>
  <si>
    <t>Accrued interest on borrowings from fonancial institutions</t>
  </si>
  <si>
    <t>Profit for the period</t>
  </si>
  <si>
    <t>AKCIJU SABIEDRĪBAS "CONEXUS BALTIC GRID" Saīsinātie starpperiodu finanšu pārskati par periodu no 01.01.2023. līdz 31.03.2023.</t>
  </si>
  <si>
    <t>01.01.2023.-31.03.2023.</t>
  </si>
  <si>
    <t>01.01.2022.-31.03.2022.</t>
  </si>
  <si>
    <t xml:space="preserve">Kopā citi apvienotie ienākumi / (zaudējumi), kas nav pārklasificējami uz pelņu vai zaudējumiem nākamajos periodos </t>
  </si>
  <si>
    <t>Total other comprehensive income / (loss) not to be 
reclassified to profit or loss in subsequent 
periods</t>
  </si>
  <si>
    <t>Citi apvienotie ienākumi / (zaudējumi):</t>
  </si>
  <si>
    <t>- parādu no līgumiem ar klientiem, pārējo debitoru un nākamo periodu izdevumu (palielinājums) / samazinājums</t>
  </si>
  <si>
    <t>Samaksātais uzņēmumu ienākuma nodoklis</t>
  </si>
  <si>
    <t>Ieņēmumi no balansēšanas darbībām, neto</t>
  </si>
  <si>
    <t>Ieņēmumi no balansēšanas darbībām</t>
  </si>
  <si>
    <t>Izdevumi no balansēšanas darbībām</t>
  </si>
  <si>
    <t>(Ieņēmumi) / izmaksas no valūtas kursa svārstībām</t>
  </si>
  <si>
    <t>Sākotnējā vērtība</t>
  </si>
  <si>
    <t>31.12.2022.</t>
  </si>
  <si>
    <t>31.03.2022.</t>
  </si>
  <si>
    <t>Uzskaites vērtība 31.03.2022.</t>
  </si>
  <si>
    <t>Uzskaites vērtība 31.12.2022.</t>
  </si>
  <si>
    <t>Net book value at 31.03.2022</t>
  </si>
  <si>
    <t>Net book value at 31.12.2022</t>
  </si>
  <si>
    <t>31.03.2023.</t>
  </si>
  <si>
    <t>Net book value at 31.03.2023</t>
  </si>
  <si>
    <t>Uzskaites vērtība 31.03.2023</t>
  </si>
  <si>
    <t>Ietverts pārskata perioda izmaksās</t>
  </si>
  <si>
    <t>Sākuma atlikums 01.01.2022.</t>
  </si>
  <si>
    <t>Opening balance at 01.01.2022</t>
  </si>
  <si>
    <t>Pārskata perioda peļņa 01.01.2022.-31.03.2022.</t>
  </si>
  <si>
    <t>Profit for the period 01.01.2022-31.03.2022</t>
  </si>
  <si>
    <t>Pārskata perioda peļņa 01.04.2022.-31.12.2022.</t>
  </si>
  <si>
    <t>Profit for the period 01.04.2022-31.12.2022</t>
  </si>
  <si>
    <t>2022. gada 31. decembrī</t>
  </si>
  <si>
    <t>At 31 December 2022</t>
  </si>
  <si>
    <t>At 31 March 2023</t>
  </si>
  <si>
    <t>2023. gada 31. martā</t>
  </si>
  <si>
    <t>- (increase) / decrease of receivables from contracts with customers, other receivables and deferred expenses</t>
  </si>
  <si>
    <t>- (increase) / decrease in inventories</t>
  </si>
  <si>
    <t>Corporate income tax paid</t>
  </si>
  <si>
    <t>Pielikums
Note</t>
  </si>
  <si>
    <t>Income from balancing activities </t>
  </si>
  <si>
    <t>Cost of balancing activities</t>
  </si>
  <si>
    <t>Revenue from contracts with customers recognised over time</t>
  </si>
  <si>
    <t>Ieņēmumi no līgumiem ar klientiem, kas atzīti laika gaitā</t>
  </si>
  <si>
    <t>Income from EU co-financing</t>
  </si>
  <si>
    <t>State social insurance mandatory contributions</t>
  </si>
  <si>
    <t>(Gain) / losses from exchange rate fluctuations</t>
  </si>
  <si>
    <t>Lease interest expense</t>
  </si>
  <si>
    <t>Neto ieņēmumi no pamatlīdzekļu atsavināšanas </t>
  </si>
  <si>
    <t>JOINT STOCK COMPANY CONEXUS BALTIC GRID Condensed interim statements for the period from 01.01.2023 until 31.03.2023</t>
  </si>
  <si>
    <t>01.01.2023 -</t>
  </si>
  <si>
    <t xml:space="preserve">Izņemtās dabasgāzes apjoms no Inčukalna PGK </t>
  </si>
  <si>
    <t>Saistību slogs (Neto aizņēmumi / EBITDA)****</t>
  </si>
  <si>
    <t>coef.</t>
  </si>
  <si>
    <t>Vidējais darbinieku skaits</t>
  </si>
  <si>
    <t>amount</t>
  </si>
  <si>
    <t>*Dabasgāzes sadales sistēmā ievadītais dabasgāzes apjoms</t>
  </si>
  <si>
    <t>* Volume of natural gas injected into the distribution system</t>
  </si>
  <si>
    <t>** Salīdzinošo periodu dati pārklasificēti, lai būtu salīdzināmi ar 2022. gada datiem</t>
  </si>
  <si>
    <t>** Comparative figures reclassified to be comparable with 2022 figures</t>
  </si>
  <si>
    <t>* Pašu kapitāla pietiekamības koef.</t>
  </si>
  <si>
    <t>* Shareholders' equity ratio</t>
  </si>
  <si>
    <t>** Saistību sloga koef.</t>
  </si>
  <si>
    <t>**Net debt to EBITDA ratio</t>
  </si>
  <si>
    <t>*** Saistību apkalpošanas koeficients (DSCR)</t>
  </si>
  <si>
    <t>***Debt-service Coverage Ratio (DSCR)</t>
  </si>
  <si>
    <t>2023  / 31.03.2023 </t>
  </si>
  <si>
    <t>20212 / 31.03.2022</t>
  </si>
  <si>
    <t>1. Segmentu informācija</t>
  </si>
  <si>
    <t>1. Segment information</t>
  </si>
  <si>
    <t>Segmentu peļņas vai zaudējumu aprēķini par periodu 01.01.2023-31.03.2023:</t>
  </si>
  <si>
    <t>Segment income statements for the period 01.03.2023.-31.03.2023.:</t>
  </si>
  <si>
    <t>Starpības starp segmentu kopsummu un kopā Conexus</t>
  </si>
  <si>
    <t>Depreciation, amortisation, and impairment of property, plant and equipment</t>
  </si>
  <si>
    <t>Segmentu peļņas vai zaudējumu aprēķini par periodu 01.01.2022-31.03.2022:</t>
  </si>
  <si>
    <t>Segment income statements for the period par periodu 01.01.2022-31.03.2022:</t>
  </si>
  <si>
    <t>Segmentu kopējie aktīvi 2023. gada 31. martā un investīcijas periodā 01.01.2023-31.03.2023:</t>
  </si>
  <si>
    <t>Total assets by segments as at 31.03.2023 and investments during period 01.01.2023-31.03.2023:</t>
  </si>
  <si>
    <t>Investīcijas pamatlīdzekļos un nemateriālajos aktīvos</t>
  </si>
  <si>
    <t>Segmentu kopējie aktīvi 2022. gada 31. martā un investīcijas periodā 01.01.2022-31.03.2022:</t>
  </si>
  <si>
    <t>Total assets by segments as at 31.03.2022 and investments during period 01.01.2022-31.03.2022:</t>
  </si>
  <si>
    <t>Gūtie pamatdarbības ieņēmumi no lielākajiem klientiem, kuri katrs individuāli pārstāv vismaz 10% no kopējiem Conexus pamatdarbības ieņēmumiem periodā 01.01.2023-31.03.2023:</t>
  </si>
  <si>
    <t>Revenue generated during uring period 01.01.2023-31.03.2023 from major customers, each of whom individually represent at least 10% of Conexus’ total revenue:</t>
  </si>
  <si>
    <t>Gūtie pamatdarbības ieņēmumi no lielākajiem klientiem, kuri katrs individuāli pārstāv vismaz 10% no kopējiem Conexus pamatdarbības ieņēmumiem periodā 01.01.2022-31.03.2022:</t>
  </si>
  <si>
    <t>Revenue generated during uring period 01.01.2022-31.03.2022 from major customers, each of whom individually represent at least 10% of Conexus’ total revenue:</t>
  </si>
  <si>
    <t>2022. gada 31.martā</t>
  </si>
  <si>
    <t>At 31 March 2022</t>
  </si>
  <si>
    <t>Net income from the disposal of PPE's</t>
  </si>
  <si>
    <t>14. Līdzfinansētie projekti</t>
  </si>
  <si>
    <t>15. Aizņēmumi no kredītiestādēm</t>
  </si>
  <si>
    <t>Saistību apkalpošanas koeficients (DSCR)******</t>
  </si>
  <si>
    <t>Debt-service Coverage Ratio (DSCR)******</t>
  </si>
  <si>
    <t>Net debt to EBITDA ratio*****</t>
  </si>
  <si>
    <t>Shareholders' equity ratio****</t>
  </si>
  <si>
    <t>Pašu kapitāla pietiekamība****</t>
  </si>
  <si>
    <t>Ieņēmumi no pamatdarbības***</t>
  </si>
  <si>
    <t>Net turnover***</t>
  </si>
  <si>
    <t>Volume of natural gas consumed in Latvia**</t>
  </si>
  <si>
    <t>Latvijā patērētās dabasgāzes apjoms**</t>
  </si>
  <si>
    <t>Inčukalna PGK piepildījums pārskata perioda beigās*</t>
  </si>
  <si>
    <t>*Ieskaitot energoapgādes drošuma rezerves</t>
  </si>
  <si>
    <t>*Including energy supply security reserves</t>
  </si>
  <si>
    <t>Inčukalns UGS filling at the end of reporting period*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</si>
</sst>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0\p\p\t;\(0\p\p\t\)"/>
    <numFmt numFmtId="173" formatCode="#,##0;\(#,##0\);\-"/>
    <numFmt numFmtId="174" formatCode="0.0\p\p\t;\(0.0\p\p\t\)"/>
    <numFmt numFmtId="175" formatCode="#,##0.0_ ;\-#,##0.0\ 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/>
      <right/>
      <top style="dotted">
        <color theme="2"/>
      </top>
      <bottom/>
      <diagonal/>
    </border>
    <border>
      <left/>
      <right/>
      <top style="medium">
        <color rgb="FFEEECF0"/>
      </top>
      <bottom/>
      <diagonal/>
    </border>
    <border>
      <left/>
      <right/>
      <top/>
      <bottom style="dotted">
        <color rgb="FFEEECF0"/>
      </bottom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82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0" applyFont="1"/>
    <xf numFmtId="0" fontId="27" fillId="0" borderId="0" xfId="0" applyFont="1"/>
    <xf numFmtId="0" fontId="28" fillId="2" borderId="0" xfId="0" applyFont="1" applyFill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3" fillId="0" borderId="0" xfId="0" applyFont="1"/>
    <xf numFmtId="0" fontId="31" fillId="0" borderId="0" xfId="0" applyFon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32" fillId="0" borderId="28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5" fillId="3" borderId="29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 wrapText="1"/>
    </xf>
    <xf numFmtId="168" fontId="11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right" vertical="center" wrapText="1"/>
    </xf>
    <xf numFmtId="170" fontId="35" fillId="4" borderId="13" xfId="1" applyNumberFormat="1" applyFont="1" applyFill="1" applyBorder="1" applyAlignment="1">
      <alignment horizontal="right" vertical="center" wrapText="1"/>
    </xf>
    <xf numFmtId="170" fontId="35" fillId="4" borderId="3" xfId="1" applyNumberFormat="1" applyFont="1" applyFill="1" applyBorder="1" applyAlignment="1">
      <alignment horizontal="right" vertical="center" wrapText="1"/>
    </xf>
    <xf numFmtId="170" fontId="36" fillId="4" borderId="3" xfId="1" applyNumberFormat="1" applyFont="1" applyFill="1" applyBorder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 wrapText="1"/>
    </xf>
    <xf numFmtId="3" fontId="35" fillId="5" borderId="1" xfId="0" applyNumberFormat="1" applyFont="1" applyFill="1" applyBorder="1" applyAlignment="1">
      <alignment horizontal="right" vertical="center" wrapText="1"/>
    </xf>
    <xf numFmtId="3" fontId="35" fillId="4" borderId="2" xfId="0" applyNumberFormat="1" applyFont="1" applyFill="1" applyBorder="1" applyAlignment="1">
      <alignment horizontal="right" vertical="center" wrapText="1"/>
    </xf>
    <xf numFmtId="170" fontId="5" fillId="0" borderId="1" xfId="1" applyNumberFormat="1" applyFont="1" applyBorder="1" applyAlignment="1">
      <alignment horizontal="right" vertical="center" wrapText="1"/>
    </xf>
    <xf numFmtId="168" fontId="35" fillId="4" borderId="6" xfId="0" applyNumberFormat="1" applyFont="1" applyFill="1" applyBorder="1" applyAlignment="1">
      <alignment horizontal="right" vertical="center" wrapText="1"/>
    </xf>
    <xf numFmtId="168" fontId="34" fillId="3" borderId="0" xfId="0" applyNumberFormat="1" applyFont="1" applyFill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/>
    </xf>
    <xf numFmtId="168" fontId="35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4" fillId="3" borderId="4" xfId="0" applyNumberFormat="1" applyFont="1" applyFill="1" applyBorder="1" applyAlignment="1">
      <alignment horizontal="right" vertical="center" wrapText="1"/>
    </xf>
    <xf numFmtId="168" fontId="35" fillId="3" borderId="1" xfId="0" applyNumberFormat="1" applyFont="1" applyFill="1" applyBorder="1" applyAlignment="1">
      <alignment horizontal="right" vertical="center" wrapText="1"/>
    </xf>
    <xf numFmtId="168" fontId="35" fillId="3" borderId="0" xfId="0" applyNumberFormat="1" applyFont="1" applyFill="1" applyAlignment="1">
      <alignment horizontal="right" vertical="center" wrapText="1"/>
    </xf>
    <xf numFmtId="168" fontId="35" fillId="6" borderId="5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167" fontId="23" fillId="0" borderId="0" xfId="32" applyNumberFormat="1" applyFont="1" applyFill="1" applyAlignment="1">
      <alignment horizontal="right" vertical="center"/>
    </xf>
    <xf numFmtId="167" fontId="17" fillId="0" borderId="0" xfId="32" applyNumberFormat="1" applyFont="1" applyFill="1" applyAlignment="1">
      <alignment horizontal="right" vertical="center"/>
    </xf>
    <xf numFmtId="167" fontId="17" fillId="0" borderId="19" xfId="32" applyNumberFormat="1" applyFont="1" applyFill="1" applyBorder="1" applyAlignment="1">
      <alignment horizontal="right" vertical="center" wrapText="1"/>
    </xf>
    <xf numFmtId="167" fontId="23" fillId="0" borderId="14" xfId="32" applyNumberFormat="1" applyFont="1" applyFill="1" applyBorder="1" applyAlignment="1">
      <alignment horizontal="right" vertical="center"/>
    </xf>
    <xf numFmtId="167" fontId="17" fillId="0" borderId="14" xfId="32" applyNumberFormat="1" applyFont="1" applyFill="1" applyBorder="1" applyAlignment="1">
      <alignment horizontal="right" vertical="center"/>
    </xf>
    <xf numFmtId="167" fontId="17" fillId="0" borderId="27" xfId="32" applyNumberFormat="1" applyFont="1" applyFill="1" applyBorder="1" applyAlignment="1">
      <alignment horizontal="right" vertical="center" wrapText="1"/>
    </xf>
    <xf numFmtId="3" fontId="17" fillId="0" borderId="0" xfId="32" applyNumberFormat="1" applyFont="1" applyFill="1" applyBorder="1" applyAlignment="1">
      <alignment horizontal="right" vertical="center" wrapText="1"/>
    </xf>
    <xf numFmtId="3" fontId="17" fillId="0" borderId="14" xfId="32" applyNumberFormat="1" applyFont="1" applyFill="1" applyBorder="1" applyAlignment="1">
      <alignment horizontal="right" vertical="center" wrapText="1"/>
    </xf>
    <xf numFmtId="3" fontId="17" fillId="0" borderId="14" xfId="32" applyNumberFormat="1" applyFont="1" applyFill="1" applyBorder="1" applyAlignment="1">
      <alignment horizontal="right" vertical="center"/>
    </xf>
    <xf numFmtId="3" fontId="17" fillId="0" borderId="17" xfId="32" applyNumberFormat="1" applyFont="1" applyFill="1" applyBorder="1" applyAlignment="1">
      <alignment horizontal="right" vertical="center" wrapText="1"/>
    </xf>
    <xf numFmtId="9" fontId="17" fillId="0" borderId="0" xfId="58" applyFont="1" applyFill="1" applyBorder="1" applyAlignment="1">
      <alignment horizontal="right" vertical="center"/>
    </xf>
    <xf numFmtId="9" fontId="17" fillId="0" borderId="21" xfId="58" applyFont="1" applyFill="1" applyBorder="1" applyAlignment="1">
      <alignment horizontal="right" vertical="center"/>
    </xf>
    <xf numFmtId="9" fontId="17" fillId="0" borderId="19" xfId="58" applyFont="1" applyFill="1" applyBorder="1" applyAlignment="1">
      <alignment horizontal="right" vertical="center"/>
    </xf>
    <xf numFmtId="9" fontId="17" fillId="0" borderId="14" xfId="58" applyFont="1" applyFill="1" applyBorder="1" applyAlignment="1">
      <alignment horizontal="right" vertical="center"/>
    </xf>
    <xf numFmtId="9" fontId="17" fillId="0" borderId="26" xfId="58" applyFont="1" applyFill="1" applyBorder="1" applyAlignment="1">
      <alignment horizontal="right" vertical="center"/>
    </xf>
    <xf numFmtId="9" fontId="17" fillId="0" borderId="27" xfId="58" applyFont="1" applyFill="1" applyBorder="1" applyAlignment="1">
      <alignment horizontal="right" vertical="center"/>
    </xf>
    <xf numFmtId="165" fontId="17" fillId="0" borderId="14" xfId="58" applyNumberFormat="1" applyFont="1" applyFill="1" applyBorder="1" applyAlignment="1">
      <alignment horizontal="right" vertical="center"/>
    </xf>
    <xf numFmtId="165" fontId="17" fillId="0" borderId="26" xfId="58" applyNumberFormat="1" applyFont="1" applyFill="1" applyBorder="1" applyAlignment="1">
      <alignment horizontal="right" vertical="center"/>
    </xf>
    <xf numFmtId="165" fontId="17" fillId="0" borderId="27" xfId="58" applyNumberFormat="1" applyFont="1" applyFill="1" applyBorder="1" applyAlignment="1">
      <alignment horizontal="right" vertical="center"/>
    </xf>
    <xf numFmtId="9" fontId="39" fillId="0" borderId="14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3" fontId="35" fillId="3" borderId="0" xfId="0" applyNumberFormat="1" applyFont="1" applyFill="1" applyAlignment="1">
      <alignment horizontal="right" vertical="center" wrapText="1"/>
    </xf>
    <xf numFmtId="3" fontId="35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0" fillId="0" borderId="0" xfId="0" applyFont="1"/>
    <xf numFmtId="0" fontId="2" fillId="0" borderId="0" xfId="0" quotePrefix="1" applyFont="1"/>
    <xf numFmtId="0" fontId="4" fillId="7" borderId="0" xfId="0" applyFont="1" applyFill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68" fontId="4" fillId="4" borderId="30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4" fontId="35" fillId="2" borderId="0" xfId="0" applyNumberFormat="1" applyFont="1" applyFill="1" applyAlignment="1">
      <alignment horizontal="center" vertical="center" wrapText="1"/>
    </xf>
    <xf numFmtId="0" fontId="34" fillId="3" borderId="0" xfId="0" applyFont="1" applyFill="1" applyAlignment="1">
      <alignment vertical="center" wrapText="1"/>
    </xf>
    <xf numFmtId="0" fontId="34" fillId="3" borderId="4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168" fontId="34" fillId="8" borderId="1" xfId="0" applyNumberFormat="1" applyFont="1" applyFill="1" applyBorder="1" applyAlignment="1">
      <alignment horizontal="right" vertical="center" wrapText="1"/>
    </xf>
    <xf numFmtId="3" fontId="29" fillId="0" borderId="14" xfId="0" applyNumberFormat="1" applyFont="1" applyBorder="1" applyAlignment="1">
      <alignment horizontal="right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9" fontId="30" fillId="0" borderId="14" xfId="0" applyNumberFormat="1" applyFont="1" applyBorder="1" applyAlignment="1">
      <alignment horizontal="right" vertical="center" wrapText="1"/>
    </xf>
    <xf numFmtId="3" fontId="23" fillId="0" borderId="25" xfId="0" applyNumberFormat="1" applyFont="1" applyBorder="1" applyAlignment="1">
      <alignment horizontal="right" vertical="center" wrapText="1"/>
    </xf>
    <xf numFmtId="9" fontId="30" fillId="0" borderId="25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70" fontId="5" fillId="3" borderId="1" xfId="1" applyNumberFormat="1" applyFont="1" applyFill="1" applyBorder="1" applyAlignment="1">
      <alignment horizontal="right" vertical="center" wrapText="1"/>
    </xf>
    <xf numFmtId="0" fontId="34" fillId="3" borderId="3" xfId="0" applyFont="1" applyFill="1" applyBorder="1" applyAlignment="1">
      <alignment vertical="center" wrapText="1"/>
    </xf>
    <xf numFmtId="14" fontId="4" fillId="7" borderId="0" xfId="0" applyNumberFormat="1" applyFont="1" applyFill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71" fontId="41" fillId="8" borderId="1" xfId="0" applyNumberFormat="1" applyFont="1" applyFill="1" applyBorder="1" applyAlignment="1">
      <alignment horizontal="right" vertical="center" wrapText="1"/>
    </xf>
    <xf numFmtId="171" fontId="41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5" fillId="3" borderId="31" xfId="0" applyFont="1" applyFill="1" applyBorder="1" applyAlignment="1">
      <alignment vertical="center" wrapText="1"/>
    </xf>
    <xf numFmtId="168" fontId="4" fillId="3" borderId="32" xfId="0" applyNumberFormat="1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vertical="center" wrapText="1"/>
    </xf>
    <xf numFmtId="14" fontId="4" fillId="4" borderId="30" xfId="0" applyNumberFormat="1" applyFont="1" applyFill="1" applyBorder="1" applyAlignment="1">
      <alignment horizontal="right" vertical="center" wrapText="1"/>
    </xf>
    <xf numFmtId="3" fontId="34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8" fontId="34" fillId="0" borderId="1" xfId="0" applyNumberFormat="1" applyFont="1" applyBorder="1" applyAlignment="1">
      <alignment horizontal="right" vertical="center" wrapText="1"/>
    </xf>
    <xf numFmtId="168" fontId="34" fillId="3" borderId="1" xfId="1" applyNumberFormat="1" applyFont="1" applyFill="1" applyBorder="1" applyAlignment="1">
      <alignment vertical="center" wrapText="1"/>
    </xf>
    <xf numFmtId="168" fontId="0" fillId="3" borderId="1" xfId="1" applyNumberFormat="1" applyFont="1" applyFill="1" applyBorder="1" applyAlignment="1">
      <alignment vertical="center" wrapText="1"/>
    </xf>
    <xf numFmtId="168" fontId="34" fillId="3" borderId="0" xfId="1" applyNumberFormat="1" applyFont="1" applyFill="1" applyAlignment="1">
      <alignment vertical="center" wrapText="1"/>
    </xf>
    <xf numFmtId="168" fontId="34" fillId="3" borderId="0" xfId="1" applyNumberFormat="1" applyFont="1" applyFill="1" applyBorder="1" applyAlignment="1">
      <alignment vertical="center" wrapText="1"/>
    </xf>
    <xf numFmtId="168" fontId="3" fillId="4" borderId="0" xfId="1" applyNumberFormat="1" applyFont="1" applyFill="1" applyAlignment="1">
      <alignment horizontal="right" vertical="center" wrapText="1"/>
    </xf>
    <xf numFmtId="0" fontId="42" fillId="0" borderId="0" xfId="0" applyFont="1"/>
    <xf numFmtId="0" fontId="43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44" fillId="3" borderId="4" xfId="0" applyFont="1" applyFill="1" applyBorder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0" fillId="3" borderId="4" xfId="0" applyFont="1" applyFill="1" applyBorder="1" applyAlignment="1">
      <alignment vertical="center" wrapText="1"/>
    </xf>
    <xf numFmtId="0" fontId="44" fillId="0" borderId="3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171" fontId="41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17" fillId="0" borderId="0" xfId="61" applyFont="1" applyAlignment="1">
      <alignment horizontal="justify" vertical="center" wrapText="1"/>
    </xf>
    <xf numFmtId="0" fontId="17" fillId="0" borderId="0" xfId="61" applyFont="1" applyAlignment="1">
      <alignment horizontal="justify" wrapText="1"/>
    </xf>
    <xf numFmtId="169" fontId="26" fillId="0" borderId="0" xfId="61" applyNumberFormat="1" applyFont="1" applyAlignment="1">
      <alignment horizontal="right" vertical="center" wrapText="1"/>
    </xf>
    <xf numFmtId="9" fontId="38" fillId="0" borderId="0" xfId="58" applyFont="1" applyAlignment="1">
      <alignment horizontal="right" vertical="center" wrapText="1"/>
    </xf>
    <xf numFmtId="0" fontId="17" fillId="0" borderId="14" xfId="61" applyFont="1" applyBorder="1" applyAlignment="1">
      <alignment horizontal="justify" vertical="center" wrapText="1"/>
    </xf>
    <xf numFmtId="0" fontId="17" fillId="0" borderId="14" xfId="61" applyFont="1" applyBorder="1" applyAlignment="1">
      <alignment horizontal="justify" wrapText="1"/>
    </xf>
    <xf numFmtId="169" fontId="26" fillId="0" borderId="14" xfId="61" applyNumberFormat="1" applyFont="1" applyBorder="1" applyAlignment="1">
      <alignment horizontal="right" vertical="center" wrapText="1"/>
    </xf>
    <xf numFmtId="9" fontId="38" fillId="0" borderId="14" xfId="58" applyFont="1" applyBorder="1" applyAlignment="1">
      <alignment horizontal="right" vertical="center" wrapText="1"/>
    </xf>
    <xf numFmtId="0" fontId="17" fillId="0" borderId="17" xfId="61" applyFont="1" applyBorder="1" applyAlignment="1">
      <alignment horizontal="justify" vertical="center"/>
    </xf>
    <xf numFmtId="0" fontId="17" fillId="0" borderId="17" xfId="61" applyFont="1" applyBorder="1" applyAlignment="1">
      <alignment horizontal="justify" vertical="center" wrapText="1"/>
    </xf>
    <xf numFmtId="167" fontId="17" fillId="0" borderId="17" xfId="61" applyNumberFormat="1" applyFont="1" applyBorder="1" applyAlignment="1">
      <alignment horizontal="right" vertical="center" wrapText="1"/>
    </xf>
    <xf numFmtId="167" fontId="17" fillId="0" borderId="17" xfId="61" applyNumberFormat="1" applyFont="1" applyBorder="1" applyAlignment="1">
      <alignment horizontal="right" vertical="center"/>
    </xf>
    <xf numFmtId="167" fontId="17" fillId="0" borderId="20" xfId="61" applyNumberFormat="1" applyFont="1" applyBorder="1" applyAlignment="1">
      <alignment horizontal="right" vertical="center"/>
    </xf>
    <xf numFmtId="169" fontId="26" fillId="0" borderId="34" xfId="61" applyNumberFormat="1" applyFont="1" applyBorder="1" applyAlignment="1">
      <alignment horizontal="right" vertical="center" wrapText="1"/>
    </xf>
    <xf numFmtId="9" fontId="38" fillId="0" borderId="17" xfId="58" applyFont="1" applyBorder="1" applyAlignment="1">
      <alignment horizontal="right" vertical="center" wrapText="1"/>
    </xf>
    <xf numFmtId="49" fontId="17" fillId="0" borderId="0" xfId="61" quotePrefix="1" applyNumberFormat="1" applyFont="1" applyAlignment="1">
      <alignment horizontal="justify" wrapText="1"/>
    </xf>
    <xf numFmtId="3" fontId="17" fillId="0" borderId="19" xfId="61" applyNumberFormat="1" applyFont="1" applyBorder="1" applyAlignment="1">
      <alignment horizontal="right" vertical="center"/>
    </xf>
    <xf numFmtId="168" fontId="26" fillId="0" borderId="14" xfId="61" applyNumberFormat="1" applyFont="1" applyBorder="1" applyAlignment="1">
      <alignment horizontal="right" vertical="center" wrapText="1"/>
    </xf>
    <xf numFmtId="49" fontId="17" fillId="0" borderId="14" xfId="61" quotePrefix="1" applyNumberFormat="1" applyFont="1" applyBorder="1" applyAlignment="1">
      <alignment horizontal="justify" wrapText="1"/>
    </xf>
    <xf numFmtId="3" fontId="17" fillId="0" borderId="26" xfId="61" applyNumberFormat="1" applyFont="1" applyBorder="1" applyAlignment="1">
      <alignment horizontal="right" vertical="center"/>
    </xf>
    <xf numFmtId="3" fontId="17" fillId="0" borderId="27" xfId="61" applyNumberFormat="1" applyFont="1" applyBorder="1" applyAlignment="1">
      <alignment horizontal="right" vertical="center"/>
    </xf>
    <xf numFmtId="49" fontId="17" fillId="0" borderId="17" xfId="61" quotePrefix="1" applyNumberFormat="1" applyFont="1" applyBorder="1" applyAlignment="1">
      <alignment horizontal="justify" wrapText="1"/>
    </xf>
    <xf numFmtId="3" fontId="17" fillId="0" borderId="17" xfId="61" applyNumberFormat="1" applyFont="1" applyBorder="1" applyAlignment="1">
      <alignment horizontal="right" vertical="center" wrapText="1"/>
    </xf>
    <xf numFmtId="3" fontId="17" fillId="0" borderId="17" xfId="61" applyNumberFormat="1" applyFont="1" applyBorder="1" applyAlignment="1">
      <alignment horizontal="right" vertical="center"/>
    </xf>
    <xf numFmtId="3" fontId="17" fillId="0" borderId="22" xfId="61" applyNumberFormat="1" applyFont="1" applyBorder="1" applyAlignment="1">
      <alignment horizontal="right" vertical="center"/>
    </xf>
    <xf numFmtId="3" fontId="17" fillId="0" borderId="20" xfId="61" applyNumberFormat="1" applyFont="1" applyBorder="1" applyAlignment="1">
      <alignment horizontal="right" vertical="center"/>
    </xf>
    <xf numFmtId="168" fontId="26" fillId="0" borderId="34" xfId="61" applyNumberFormat="1" applyFont="1" applyBorder="1" applyAlignment="1">
      <alignment horizontal="right" vertical="center" wrapText="1"/>
    </xf>
    <xf numFmtId="9" fontId="17" fillId="0" borderId="18" xfId="58" applyFont="1" applyFill="1" applyBorder="1" applyAlignment="1">
      <alignment horizontal="right" vertical="center"/>
    </xf>
    <xf numFmtId="172" fontId="26" fillId="0" borderId="14" xfId="61" applyNumberFormat="1" applyFont="1" applyBorder="1" applyAlignment="1">
      <alignment horizontal="right" vertical="center" wrapText="1"/>
    </xf>
    <xf numFmtId="174" fontId="26" fillId="0" borderId="14" xfId="61" applyNumberFormat="1" applyFont="1" applyBorder="1" applyAlignment="1">
      <alignment horizontal="right" vertical="center" wrapText="1"/>
    </xf>
    <xf numFmtId="165" fontId="38" fillId="0" borderId="14" xfId="58" applyNumberFormat="1" applyFont="1" applyBorder="1" applyAlignment="1">
      <alignment horizontal="right" vertical="center" wrapText="1"/>
    </xf>
    <xf numFmtId="175" fontId="17" fillId="0" borderId="14" xfId="32" applyNumberFormat="1" applyFont="1" applyFill="1" applyBorder="1" applyAlignment="1">
      <alignment horizontal="right" vertical="center"/>
    </xf>
    <xf numFmtId="175" fontId="17" fillId="0" borderId="26" xfId="32" applyNumberFormat="1" applyFont="1" applyFill="1" applyBorder="1" applyAlignment="1">
      <alignment horizontal="right" vertical="center"/>
    </xf>
    <xf numFmtId="175" fontId="17" fillId="0" borderId="27" xfId="32" applyNumberFormat="1" applyFont="1" applyFill="1" applyBorder="1" applyAlignment="1">
      <alignment horizontal="right" vertical="center"/>
    </xf>
    <xf numFmtId="0" fontId="17" fillId="0" borderId="17" xfId="61" applyFont="1" applyBorder="1" applyAlignment="1">
      <alignment horizontal="justify" wrapText="1"/>
    </xf>
    <xf numFmtId="169" fontId="17" fillId="0" borderId="17" xfId="32" applyNumberFormat="1" applyFont="1" applyFill="1" applyBorder="1" applyAlignment="1">
      <alignment horizontal="right" vertical="center"/>
    </xf>
    <xf numFmtId="169" fontId="17" fillId="0" borderId="35" xfId="32" applyNumberFormat="1" applyFont="1" applyBorder="1" applyAlignment="1">
      <alignment horizontal="right" vertical="center"/>
    </xf>
    <xf numFmtId="0" fontId="17" fillId="0" borderId="36" xfId="61" applyFont="1" applyBorder="1" applyAlignment="1">
      <alignment horizontal="justify" vertical="center"/>
    </xf>
    <xf numFmtId="0" fontId="17" fillId="0" borderId="36" xfId="61" applyFont="1" applyBorder="1" applyAlignment="1">
      <alignment horizontal="justify" wrapText="1"/>
    </xf>
    <xf numFmtId="3" fontId="17" fillId="0" borderId="36" xfId="61" applyNumberFormat="1" applyFont="1" applyBorder="1" applyAlignment="1">
      <alignment horizontal="right" vertical="center" wrapText="1"/>
    </xf>
    <xf numFmtId="3" fontId="17" fillId="0" borderId="36" xfId="61" applyNumberFormat="1" applyFont="1" applyBorder="1" applyAlignment="1">
      <alignment horizontal="right" vertical="center"/>
    </xf>
    <xf numFmtId="3" fontId="37" fillId="0" borderId="37" xfId="58" applyNumberFormat="1" applyFont="1" applyBorder="1" applyAlignment="1">
      <alignment horizontal="right" vertical="center"/>
    </xf>
    <xf numFmtId="168" fontId="26" fillId="0" borderId="36" xfId="61" applyNumberFormat="1" applyFont="1" applyBorder="1" applyAlignment="1">
      <alignment horizontal="right" vertical="center" wrapText="1"/>
    </xf>
    <xf numFmtId="9" fontId="38" fillId="0" borderId="36" xfId="58" applyFont="1" applyBorder="1" applyAlignment="1">
      <alignment horizontal="right" vertical="center" wrapText="1"/>
    </xf>
    <xf numFmtId="0" fontId="46" fillId="0" borderId="0" xfId="0" applyFont="1"/>
    <xf numFmtId="168" fontId="28" fillId="0" borderId="14" xfId="61" applyNumberFormat="1" applyFont="1" applyBorder="1" applyAlignment="1">
      <alignment horizontal="right" wrapText="1"/>
    </xf>
    <xf numFmtId="168" fontId="26" fillId="0" borderId="14" xfId="61" applyNumberFormat="1" applyFont="1" applyBorder="1" applyAlignment="1">
      <alignment horizontal="right" wrapText="1"/>
    </xf>
    <xf numFmtId="168" fontId="26" fillId="0" borderId="38" xfId="61" applyNumberFormat="1" applyFont="1" applyBorder="1" applyAlignment="1">
      <alignment horizontal="right" wrapText="1"/>
    </xf>
    <xf numFmtId="0" fontId="15" fillId="0" borderId="0" xfId="2" applyFont="1" applyAlignment="1">
      <alignment vertical="center"/>
    </xf>
    <xf numFmtId="0" fontId="23" fillId="0" borderId="0" xfId="2" applyFont="1" applyAlignment="1">
      <alignment wrapText="1"/>
    </xf>
    <xf numFmtId="0" fontId="2" fillId="2" borderId="0" xfId="2" applyFont="1" applyFill="1" applyAlignment="1">
      <alignment vertical="center" wrapText="1"/>
    </xf>
    <xf numFmtId="0" fontId="16" fillId="2" borderId="0" xfId="2" applyFont="1" applyFill="1" applyAlignment="1">
      <alignment horizontal="right" vertical="center" wrapText="1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 wrapText="1"/>
    </xf>
    <xf numFmtId="0" fontId="17" fillId="3" borderId="1" xfId="2" applyFont="1" applyFill="1" applyBorder="1" applyAlignment="1">
      <alignment horizontal="right" vertical="center" wrapText="1"/>
    </xf>
    <xf numFmtId="0" fontId="17" fillId="3" borderId="3" xfId="2" applyFont="1" applyFill="1" applyBorder="1" applyAlignment="1">
      <alignment vertical="center" wrapText="1"/>
    </xf>
    <xf numFmtId="173" fontId="17" fillId="3" borderId="3" xfId="2" applyNumberFormat="1" applyFont="1" applyFill="1" applyBorder="1" applyAlignment="1">
      <alignment horizontal="right" vertical="center" wrapText="1"/>
    </xf>
    <xf numFmtId="173" fontId="17" fillId="0" borderId="3" xfId="2" applyNumberFormat="1" applyFont="1" applyBorder="1" applyAlignment="1">
      <alignment horizontal="right" vertical="center" wrapText="1"/>
    </xf>
    <xf numFmtId="173" fontId="17" fillId="8" borderId="3" xfId="2" applyNumberFormat="1" applyFont="1" applyFill="1" applyBorder="1" applyAlignment="1">
      <alignment horizontal="right" vertical="center" wrapText="1"/>
    </xf>
    <xf numFmtId="0" fontId="16" fillId="4" borderId="2" xfId="2" applyFont="1" applyFill="1" applyBorder="1" applyAlignment="1">
      <alignment wrapText="1"/>
    </xf>
    <xf numFmtId="0" fontId="16" fillId="4" borderId="2" xfId="2" applyFont="1" applyFill="1" applyBorder="1" applyAlignment="1">
      <alignment vertical="center" wrapText="1"/>
    </xf>
    <xf numFmtId="173" fontId="16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7" fillId="3" borderId="6" xfId="2" applyFont="1" applyFill="1" applyBorder="1" applyAlignment="1">
      <alignment vertical="center" wrapText="1"/>
    </xf>
    <xf numFmtId="173" fontId="17" fillId="0" borderId="13" xfId="2" applyNumberFormat="1" applyFont="1" applyBorder="1" applyAlignment="1">
      <alignment horizontal="right" vertical="center" wrapText="1"/>
    </xf>
    <xf numFmtId="173" fontId="17" fillId="3" borderId="13" xfId="2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wrapText="1"/>
    </xf>
    <xf numFmtId="0" fontId="29" fillId="0" borderId="0" xfId="2" applyFont="1"/>
    <xf numFmtId="0" fontId="23" fillId="0" borderId="0" xfId="2" applyFont="1"/>
    <xf numFmtId="0" fontId="17" fillId="2" borderId="0" xfId="2" applyFont="1" applyFill="1" applyAlignment="1">
      <alignment vertical="center" wrapText="1"/>
    </xf>
    <xf numFmtId="9" fontId="6" fillId="0" borderId="0" xfId="50" applyFont="1"/>
    <xf numFmtId="0" fontId="5" fillId="8" borderId="1" xfId="0" applyFont="1" applyFill="1" applyBorder="1" applyAlignment="1">
      <alignment vertical="center"/>
    </xf>
    <xf numFmtId="3" fontId="17" fillId="0" borderId="0" xfId="61" applyNumberFormat="1" applyFont="1" applyAlignment="1">
      <alignment horizontal="right" wrapText="1"/>
    </xf>
    <xf numFmtId="3" fontId="17" fillId="0" borderId="0" xfId="61" applyNumberFormat="1" applyFont="1" applyAlignment="1">
      <alignment horizontal="right"/>
    </xf>
    <xf numFmtId="3" fontId="17" fillId="0" borderId="0" xfId="58" applyNumberFormat="1" applyFont="1" applyFill="1" applyBorder="1" applyAlignment="1">
      <alignment horizontal="right"/>
    </xf>
    <xf numFmtId="168" fontId="26" fillId="0" borderId="0" xfId="61" applyNumberFormat="1" applyFont="1" applyAlignment="1">
      <alignment horizontal="right" wrapText="1"/>
    </xf>
    <xf numFmtId="9" fontId="38" fillId="0" borderId="0" xfId="58" applyFont="1" applyBorder="1" applyAlignment="1">
      <alignment horizontal="right" wrapText="1"/>
    </xf>
  </cellXfs>
  <cellStyles count="78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9" xr:uid="{77A26FF4-0F76-4FE7-B885-67B8E0EC4A1E}"/>
    <cellStyle name="Comma 3 2 3" xfId="29" xr:uid="{BE6BEFCD-C049-491A-85E8-737F3E3DDFB9}"/>
    <cellStyle name="Comma 3 2 3 2" xfId="73" xr:uid="{BCC3D714-9269-4EB7-AD8B-2326AC600685}"/>
    <cellStyle name="Comma 3 2 4" xfId="52" xr:uid="{0FA2B893-DB81-43D2-854B-3069C1BFC21E}"/>
    <cellStyle name="Comma 3 2 5" xfId="64" xr:uid="{7897466E-3965-4F29-9B75-076C1E9E2DD3}"/>
    <cellStyle name="Comma 3 3" xfId="23" xr:uid="{3A79085F-027B-48CD-8DA4-BB38DF5803BA}"/>
    <cellStyle name="Comma 3 3 2" xfId="67" xr:uid="{5069C750-60A9-4AF3-9D3F-D756C4C0F941}"/>
    <cellStyle name="Comma 3 4" xfId="27" xr:uid="{8BC78D57-56A1-4AEC-BF94-4E397CFC3CA9}"/>
    <cellStyle name="Comma 3 4 2" xfId="71" xr:uid="{1DC83712-4352-4D22-BE3A-3BDD8F52A422}"/>
    <cellStyle name="Comma 3 5" xfId="45" xr:uid="{B77B85C2-225C-4CA5-9493-DFB62754FE9E}"/>
    <cellStyle name="Comma 3 6" xfId="62" xr:uid="{3BAA4BF7-9EB7-4E27-AF32-21D5B2680D73}"/>
    <cellStyle name="Comma 4" xfId="21" xr:uid="{83CFF771-A72E-47AF-B2C7-57C60E095281}"/>
    <cellStyle name="Comma 4 2" xfId="26" xr:uid="{E47FE45C-6D29-4A65-B402-2EDB0CC455D0}"/>
    <cellStyle name="Comma 4 2 2" xfId="70" xr:uid="{534DB958-5CEA-4A62-A115-A9AE1AB50867}"/>
    <cellStyle name="Comma 4 3" xfId="30" xr:uid="{E4A73FA0-A1E0-43BE-BEF5-DCA33C23522C}"/>
    <cellStyle name="Comma 4 3 2" xfId="74" xr:uid="{56A4BF3E-797B-45E1-A803-100D84A4150A}"/>
    <cellStyle name="Comma 4 4" xfId="48" xr:uid="{39149CF1-5267-4207-B6C9-FA44DA9E7C99}"/>
    <cellStyle name="Comma 4 5" xfId="65" xr:uid="{688E2DDB-32C5-4545-A1B6-688543D523EE}"/>
    <cellStyle name="Comma 5" xfId="24" xr:uid="{C61F0A2F-4E85-4E51-BF2F-F4F83F75F072}"/>
    <cellStyle name="Comma 5 2" xfId="68" xr:uid="{F4D770BA-16B2-4038-830D-7D163F8EE18A}"/>
    <cellStyle name="Comma 6" xfId="28" xr:uid="{AFD2D128-FA16-4A9D-A19C-C9DB4135420A}"/>
    <cellStyle name="Comma 6 2" xfId="72" xr:uid="{C6CFE127-CB13-4D1E-B02C-FABD8F82BD97}"/>
    <cellStyle name="Comma 7" xfId="16" xr:uid="{7CD7A01B-3C05-4F81-B995-32D2C63670B9}"/>
    <cellStyle name="Comma 8" xfId="32" xr:uid="{A791E96B-AB77-4297-AD06-C75F8DDB2E00}"/>
    <cellStyle name="Comma 9" xfId="63" xr:uid="{0B1A9C24-E8BE-4A48-8C65-9FEA0A91C76E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6" xr:uid="{D1536D5F-D97A-4B00-9803-99AA06047B41}"/>
    <cellStyle name="Normal 11" xfId="57" xr:uid="{B9770801-1E54-4C3A-A652-908130316F30}"/>
    <cellStyle name="Normal 11 2" xfId="77" xr:uid="{7EE2FA32-E2D5-458E-9332-DE1E9199F50A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61" xr:uid="{21838ADE-D0FC-4AA1-8C9E-A6CCF98116EE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6" xr:uid="{9E331953-15EF-4344-9D98-1F280B40C778}"/>
    <cellStyle name="Normal 9" xfId="47" xr:uid="{5DC5EF5E-F79A-459B-B8EE-4C6CAFF2572A}"/>
    <cellStyle name="Normal 9 2" xfId="51" xr:uid="{A5CD8BD1-7970-4819-B85E-4E034C3D9F2D}"/>
    <cellStyle name="Normal 9 3" xfId="75" xr:uid="{9CAAEE08-C042-46BD-9846-8B883584C72B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PuAD\Menesa_atskaites\2023\Mar_2023\Q1%202023%20p&#257;rskats\Parskats_2023M3_www_sal&#299;dzin&#257;jums%20pret%20MF.xlsx" TargetMode="External"/><Relationship Id="rId1" Type="http://schemas.openxmlformats.org/officeDocument/2006/relationships/externalLinkPath" Target="/PuAD/Menesa_atskaites/2023/Mar_2023/Q1%202023%20p&#257;rskats/Parskats_2023M3_www_sal&#299;dzin&#257;jums%20pret%20M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lvenie darbības rādītāji"/>
      <sheetName val="Peļņas vai zaudējumu pārskats"/>
      <sheetName val="Pārskats par finanšu stāvokli"/>
      <sheetName val="Pārskats par izm.pašu kapitālā"/>
      <sheetName val="Naudas plūsmas pārskats"/>
      <sheetName val="Pielikums Nr.4"/>
      <sheetName val="Pielikumi Nr.11, 12"/>
      <sheetName val="Pielikumi Nr.5-10"/>
      <sheetName val="Pielikums Nr.13-14"/>
    </sheetNames>
    <sheetDataSet>
      <sheetData sheetId="0">
        <row r="1">
          <cell r="A1" t="str">
            <v>AKCIJU SABIEDRĪBAS "CONEXUS BALTIC GRID" Saīsinātie starpperiodu finanšu pārskati par periodu no 01.01.2023. līdz 31.03.2023.</v>
          </cell>
          <cell r="B1" t="str">
            <v>JOINT STOCK COMPANY CONEXUS BALTIC GRID Condensed interim statements for the period from 01.01.2023 until 31.03.2023</v>
          </cell>
        </row>
      </sheetData>
      <sheetData sheetId="1">
        <row r="5">
          <cell r="D5">
            <v>15738782</v>
          </cell>
        </row>
      </sheetData>
      <sheetData sheetId="2">
        <row r="21">
          <cell r="D21">
            <v>466797680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="85" zoomScaleNormal="85" workbookViewId="0"/>
  </sheetViews>
  <sheetFormatPr defaultRowHeight="14.4" x14ac:dyDescent="0.3"/>
  <cols>
    <col min="1" max="1" width="43" customWidth="1"/>
    <col min="2" max="2" width="43" style="124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29" customFormat="1" ht="44.25" customHeight="1" x14ac:dyDescent="0.3">
      <c r="A1" s="140" t="s">
        <v>374</v>
      </c>
      <c r="B1" s="140" t="s">
        <v>420</v>
      </c>
    </row>
    <row r="2" spans="1:10" ht="18" x14ac:dyDescent="0.3">
      <c r="A2" s="113" t="s">
        <v>0</v>
      </c>
      <c r="B2" s="113" t="s">
        <v>1</v>
      </c>
    </row>
    <row r="3" spans="1:10" ht="14.4" customHeight="1" x14ac:dyDescent="0.3">
      <c r="A3" s="117"/>
      <c r="B3" s="117"/>
      <c r="C3" s="117"/>
      <c r="D3" s="117" t="s">
        <v>2</v>
      </c>
      <c r="E3" s="117" t="s">
        <v>3</v>
      </c>
      <c r="F3" s="117" t="s">
        <v>4</v>
      </c>
      <c r="G3" s="117" t="s">
        <v>346</v>
      </c>
      <c r="H3" s="117" t="s">
        <v>421</v>
      </c>
      <c r="I3" s="302" t="s">
        <v>5</v>
      </c>
      <c r="J3" s="302" t="s">
        <v>5</v>
      </c>
    </row>
    <row r="4" spans="1:10" x14ac:dyDescent="0.3">
      <c r="A4" s="117"/>
      <c r="B4" s="117"/>
      <c r="C4" s="117"/>
      <c r="D4" s="303">
        <v>43555</v>
      </c>
      <c r="E4" s="303">
        <v>43921</v>
      </c>
      <c r="F4" s="303">
        <v>44286</v>
      </c>
      <c r="G4" s="303">
        <v>44651</v>
      </c>
      <c r="H4" s="303">
        <v>45016</v>
      </c>
      <c r="I4" s="302"/>
      <c r="J4" s="302" t="s">
        <v>6</v>
      </c>
    </row>
    <row r="5" spans="1:10" x14ac:dyDescent="0.3">
      <c r="A5" s="304" t="s">
        <v>7</v>
      </c>
      <c r="B5" s="304" t="s">
        <v>8</v>
      </c>
      <c r="C5" s="305" t="s">
        <v>9</v>
      </c>
      <c r="D5" s="199">
        <v>7.1214649999999997</v>
      </c>
      <c r="E5" s="199">
        <v>8.2880500000000001</v>
      </c>
      <c r="F5" s="200">
        <v>12.150401</v>
      </c>
      <c r="G5" s="200">
        <v>10.883177999999999</v>
      </c>
      <c r="H5" s="201">
        <v>7.7560952680000002</v>
      </c>
      <c r="I5" s="306">
        <v>-3.1000000000000005</v>
      </c>
      <c r="J5" s="307">
        <v>-0.28733176393880533</v>
      </c>
    </row>
    <row r="6" spans="1:10" ht="28.8" x14ac:dyDescent="0.3">
      <c r="A6" s="308" t="s">
        <v>470</v>
      </c>
      <c r="B6" s="308" t="s">
        <v>473</v>
      </c>
      <c r="C6" s="309" t="s">
        <v>9</v>
      </c>
      <c r="D6" s="202">
        <v>3.6671777480000007</v>
      </c>
      <c r="E6" s="202">
        <v>7.8380464440000006</v>
      </c>
      <c r="F6" s="203">
        <v>5.7</v>
      </c>
      <c r="G6" s="203">
        <v>7.6396643690000001</v>
      </c>
      <c r="H6" s="204">
        <v>8.1</v>
      </c>
      <c r="I6" s="310">
        <v>0.46033563099999952</v>
      </c>
      <c r="J6" s="311">
        <v>6.0256001934840958E-2</v>
      </c>
    </row>
    <row r="7" spans="1:10" x14ac:dyDescent="0.3">
      <c r="A7" s="308" t="s">
        <v>469</v>
      </c>
      <c r="B7" s="308" t="s">
        <v>468</v>
      </c>
      <c r="C7" s="309" t="s">
        <v>9</v>
      </c>
      <c r="D7" s="202">
        <v>5.1028630000000001</v>
      </c>
      <c r="E7" s="202">
        <v>3.7252480000000001</v>
      </c>
      <c r="F7" s="203">
        <v>5.2794439999999998</v>
      </c>
      <c r="G7" s="203">
        <v>3.6198419999999998</v>
      </c>
      <c r="H7" s="204">
        <v>3.3402159999999999</v>
      </c>
      <c r="I7" s="310">
        <v>-0.30000000000000027</v>
      </c>
      <c r="J7" s="311">
        <v>-7.7248122984373335E-2</v>
      </c>
    </row>
    <row r="8" spans="1:10" ht="28.8" x14ac:dyDescent="0.3">
      <c r="A8" s="312" t="s">
        <v>422</v>
      </c>
      <c r="B8" s="313" t="s">
        <v>10</v>
      </c>
      <c r="C8" s="313" t="s">
        <v>9</v>
      </c>
      <c r="D8" s="314">
        <v>6.3587490000000004</v>
      </c>
      <c r="E8" s="314">
        <v>7.0919160000000003</v>
      </c>
      <c r="F8" s="315">
        <v>11.545712999999999</v>
      </c>
      <c r="G8" s="315">
        <v>6.7834279999999998</v>
      </c>
      <c r="H8" s="316">
        <v>3.3040560000000001</v>
      </c>
      <c r="I8" s="317">
        <v>-3.5</v>
      </c>
      <c r="J8" s="318">
        <v>-0.51292237494081161</v>
      </c>
    </row>
    <row r="9" spans="1:10" x14ac:dyDescent="0.3">
      <c r="A9" s="304" t="s">
        <v>466</v>
      </c>
      <c r="B9" s="304" t="s">
        <v>467</v>
      </c>
      <c r="C9" s="319" t="s">
        <v>13</v>
      </c>
      <c r="D9" s="205">
        <v>16864.509400000003</v>
      </c>
      <c r="E9" s="205">
        <v>16307.432860000001</v>
      </c>
      <c r="F9" s="205">
        <v>18674.941000000003</v>
      </c>
      <c r="G9" s="205">
        <v>15779.778059999997</v>
      </c>
      <c r="H9" s="320">
        <v>15738.782279999999</v>
      </c>
      <c r="I9" s="321">
        <v>-41</v>
      </c>
      <c r="J9" s="307">
        <v>-2.5979947147619642E-3</v>
      </c>
    </row>
    <row r="10" spans="1:10" x14ac:dyDescent="0.3">
      <c r="A10" s="308" t="s">
        <v>14</v>
      </c>
      <c r="B10" s="308" t="s">
        <v>14</v>
      </c>
      <c r="C10" s="322" t="s">
        <v>13</v>
      </c>
      <c r="D10" s="206">
        <v>10384</v>
      </c>
      <c r="E10" s="206">
        <v>9324</v>
      </c>
      <c r="F10" s="207">
        <v>13231.818159999995</v>
      </c>
      <c r="G10" s="323">
        <v>9978.3060399999958</v>
      </c>
      <c r="H10" s="324">
        <v>10184.1639</v>
      </c>
      <c r="I10" s="321">
        <v>205.90000000000146</v>
      </c>
      <c r="J10" s="311">
        <v>2.0630541814891545E-2</v>
      </c>
    </row>
    <row r="11" spans="1:10" x14ac:dyDescent="0.3">
      <c r="A11" s="308" t="s">
        <v>15</v>
      </c>
      <c r="B11" s="308" t="s">
        <v>16</v>
      </c>
      <c r="C11" s="322" t="s">
        <v>13</v>
      </c>
      <c r="D11" s="206">
        <v>6337</v>
      </c>
      <c r="E11" s="206">
        <v>5096</v>
      </c>
      <c r="F11" s="207">
        <v>8796.3424899999955</v>
      </c>
      <c r="G11" s="323">
        <v>5433.5345599999946</v>
      </c>
      <c r="H11" s="324">
        <v>5163.6910199999984</v>
      </c>
      <c r="I11" s="321">
        <v>-269.80000000000018</v>
      </c>
      <c r="J11" s="311">
        <v>-4.9662615930797793E-2</v>
      </c>
    </row>
    <row r="12" spans="1:10" x14ac:dyDescent="0.3">
      <c r="A12" s="308" t="s">
        <v>17</v>
      </c>
      <c r="B12" s="308" t="s">
        <v>44</v>
      </c>
      <c r="C12" s="322" t="s">
        <v>13</v>
      </c>
      <c r="D12" s="206">
        <v>360435</v>
      </c>
      <c r="E12" s="206">
        <v>362574</v>
      </c>
      <c r="F12" s="207">
        <v>484213.80551999999</v>
      </c>
      <c r="G12" s="323">
        <v>449741.12109000015</v>
      </c>
      <c r="H12" s="324">
        <v>466797.68055000005</v>
      </c>
      <c r="I12" s="321">
        <v>17056.600000000035</v>
      </c>
      <c r="J12" s="311">
        <v>3.7925283368933194E-2</v>
      </c>
    </row>
    <row r="13" spans="1:10" x14ac:dyDescent="0.3">
      <c r="A13" s="308" t="s">
        <v>19</v>
      </c>
      <c r="B13" s="308" t="s">
        <v>20</v>
      </c>
      <c r="C13" s="322" t="s">
        <v>13</v>
      </c>
      <c r="D13" s="206">
        <v>962.78360999999995</v>
      </c>
      <c r="E13" s="206">
        <v>1791.4711100000002</v>
      </c>
      <c r="F13" s="207">
        <v>3911.1354800000004</v>
      </c>
      <c r="G13" s="323">
        <v>3134.4439499999999</v>
      </c>
      <c r="H13" s="324">
        <v>5961.1473999999998</v>
      </c>
      <c r="I13" s="321">
        <v>2826.70345</v>
      </c>
      <c r="J13" s="311">
        <v>0.90181974700807777</v>
      </c>
    </row>
    <row r="14" spans="1:10" x14ac:dyDescent="0.3">
      <c r="A14" s="313" t="s">
        <v>21</v>
      </c>
      <c r="B14" s="313" t="s">
        <v>22</v>
      </c>
      <c r="C14" s="325" t="s">
        <v>13</v>
      </c>
      <c r="D14" s="326">
        <v>4005</v>
      </c>
      <c r="E14" s="208">
        <v>4189</v>
      </c>
      <c r="F14" s="327">
        <v>4391.0622300000005</v>
      </c>
      <c r="G14" s="328">
        <v>4449.4805099999994</v>
      </c>
      <c r="H14" s="329">
        <v>4505.0070300000007</v>
      </c>
      <c r="I14" s="330">
        <v>55.526520000001256</v>
      </c>
      <c r="J14" s="318">
        <v>1.2479326491083187E-2</v>
      </c>
    </row>
    <row r="15" spans="1:10" x14ac:dyDescent="0.3">
      <c r="A15" s="304" t="s">
        <v>23</v>
      </c>
      <c r="B15" s="304" t="s">
        <v>24</v>
      </c>
      <c r="C15" s="305" t="s">
        <v>6</v>
      </c>
      <c r="D15" s="331">
        <v>0.6157309266286749</v>
      </c>
      <c r="E15" s="209">
        <v>0.57176381347370453</v>
      </c>
      <c r="F15" s="209">
        <v>0.70853333137705732</v>
      </c>
      <c r="G15" s="210">
        <v>0.63234767954651439</v>
      </c>
      <c r="H15" s="211">
        <v>0.64707445079416903</v>
      </c>
      <c r="I15" s="332">
        <v>2.0000000000000018</v>
      </c>
      <c r="J15" s="307"/>
    </row>
    <row r="16" spans="1:10" x14ac:dyDescent="0.3">
      <c r="A16" s="308" t="s">
        <v>25</v>
      </c>
      <c r="B16" s="308" t="s">
        <v>26</v>
      </c>
      <c r="C16" s="309" t="s">
        <v>6</v>
      </c>
      <c r="D16" s="212">
        <v>0.37575952253909023</v>
      </c>
      <c r="E16" s="212">
        <v>0.31249553769433702</v>
      </c>
      <c r="F16" s="212">
        <v>0.47102384366301314</v>
      </c>
      <c r="G16" s="213">
        <v>0.34433529669047802</v>
      </c>
      <c r="H16" s="214">
        <v>0.32808707358267103</v>
      </c>
      <c r="I16" s="332">
        <v>-1.0000000000000009</v>
      </c>
      <c r="J16" s="311"/>
    </row>
    <row r="17" spans="1:10" x14ac:dyDescent="0.3">
      <c r="A17" s="308" t="s">
        <v>27</v>
      </c>
      <c r="B17" s="308" t="s">
        <v>28</v>
      </c>
      <c r="C17" s="309" t="s">
        <v>6</v>
      </c>
      <c r="D17" s="215">
        <v>2.0187430528241308E-2</v>
      </c>
      <c r="E17" s="215">
        <v>1.5972735423270289E-2</v>
      </c>
      <c r="F17" s="215">
        <v>2.1411573341086371E-2</v>
      </c>
      <c r="G17" s="216">
        <v>1.6160106098338397E-2</v>
      </c>
      <c r="H17" s="217">
        <v>1.5327387122120353E-2</v>
      </c>
      <c r="I17" s="333">
        <v>-0.10000000000000009</v>
      </c>
      <c r="J17" s="334"/>
    </row>
    <row r="18" spans="1:10" x14ac:dyDescent="0.3">
      <c r="A18" s="308" t="s">
        <v>465</v>
      </c>
      <c r="B18" s="308" t="s">
        <v>464</v>
      </c>
      <c r="C18" s="309" t="s">
        <v>6</v>
      </c>
      <c r="D18" s="212">
        <v>0.87700867587742848</v>
      </c>
      <c r="E18" s="212">
        <v>0.88483206074946108</v>
      </c>
      <c r="F18" s="212">
        <v>0.85384804525374336</v>
      </c>
      <c r="G18" s="213">
        <v>0.75114327807351466</v>
      </c>
      <c r="H18" s="214">
        <v>0.72520573521517262</v>
      </c>
      <c r="I18" s="332">
        <v>-2.0000000000000018</v>
      </c>
      <c r="J18" s="311"/>
    </row>
    <row r="19" spans="1:10" x14ac:dyDescent="0.3">
      <c r="A19" s="308" t="s">
        <v>423</v>
      </c>
      <c r="B19" s="308" t="s">
        <v>463</v>
      </c>
      <c r="C19" s="309" t="s">
        <v>424</v>
      </c>
      <c r="D19" s="335">
        <v>1.007006218956779</v>
      </c>
      <c r="E19" s="335">
        <v>0.52250512412037731</v>
      </c>
      <c r="F19" s="335">
        <v>0.44878774041626185</v>
      </c>
      <c r="G19" s="336">
        <v>2.855175636094073</v>
      </c>
      <c r="H19" s="337">
        <v>2.5</v>
      </c>
      <c r="I19" s="310">
        <v>-0.39999999999999991</v>
      </c>
      <c r="J19" s="311">
        <v>-0.14000000000000001</v>
      </c>
    </row>
    <row r="20" spans="1:10" x14ac:dyDescent="0.3">
      <c r="A20" s="313" t="s">
        <v>461</v>
      </c>
      <c r="B20" s="313" t="s">
        <v>462</v>
      </c>
      <c r="C20" s="338" t="s">
        <v>424</v>
      </c>
      <c r="D20" s="339">
        <v>7.0922078695666446</v>
      </c>
      <c r="E20" s="339">
        <v>9.120601466018087</v>
      </c>
      <c r="F20" s="339">
        <v>8.93</v>
      </c>
      <c r="G20" s="339">
        <v>2.6941864180304571</v>
      </c>
      <c r="H20" s="340">
        <v>2.6</v>
      </c>
      <c r="I20" s="317">
        <v>-0.10000000000000009</v>
      </c>
      <c r="J20" s="318">
        <v>-0.04</v>
      </c>
    </row>
    <row r="21" spans="1:10" ht="15" thickBot="1" x14ac:dyDescent="0.35">
      <c r="A21" s="341" t="s">
        <v>425</v>
      </c>
      <c r="B21" s="341" t="s">
        <v>29</v>
      </c>
      <c r="C21" s="342" t="s">
        <v>426</v>
      </c>
      <c r="D21" s="343">
        <v>327</v>
      </c>
      <c r="E21" s="343">
        <v>330</v>
      </c>
      <c r="F21" s="344">
        <v>335</v>
      </c>
      <c r="G21" s="344">
        <v>353</v>
      </c>
      <c r="H21" s="345">
        <v>363</v>
      </c>
      <c r="I21" s="346">
        <v>10</v>
      </c>
      <c r="J21" s="347">
        <v>2.8328611898017053E-2</v>
      </c>
    </row>
    <row r="22" spans="1:10" ht="15" thickTop="1" x14ac:dyDescent="0.3">
      <c r="A22" s="285" t="s">
        <v>471</v>
      </c>
      <c r="B22" s="285" t="s">
        <v>472</v>
      </c>
      <c r="C22" s="305"/>
      <c r="D22" s="377"/>
      <c r="E22" s="377"/>
      <c r="F22" s="378"/>
      <c r="G22" s="378"/>
      <c r="H22" s="379"/>
      <c r="I22" s="380"/>
      <c r="J22" s="381"/>
    </row>
    <row r="23" spans="1:10" ht="27.6" x14ac:dyDescent="0.3">
      <c r="A23" s="285" t="s">
        <v>427</v>
      </c>
      <c r="B23" s="285" t="s">
        <v>428</v>
      </c>
      <c r="C23" s="305"/>
      <c r="D23" s="377"/>
      <c r="E23" s="377"/>
      <c r="F23" s="378"/>
      <c r="G23" s="378"/>
      <c r="H23" s="379"/>
      <c r="I23" s="380"/>
      <c r="J23" s="381"/>
    </row>
    <row r="24" spans="1:10" ht="27.6" x14ac:dyDescent="0.3">
      <c r="A24" s="285" t="s">
        <v>429</v>
      </c>
      <c r="B24" s="285" t="s">
        <v>430</v>
      </c>
      <c r="C24" s="125"/>
    </row>
    <row r="25" spans="1:10" x14ac:dyDescent="0.3">
      <c r="A25" s="285"/>
      <c r="B25" s="348"/>
      <c r="C25" s="125"/>
    </row>
    <row r="26" spans="1:10" x14ac:dyDescent="0.3">
      <c r="A26" s="348" t="s">
        <v>30</v>
      </c>
      <c r="B26" s="348" t="s">
        <v>31</v>
      </c>
      <c r="C26" s="125"/>
    </row>
    <row r="27" spans="1:10" x14ac:dyDescent="0.3">
      <c r="A27" s="348" t="s">
        <v>431</v>
      </c>
      <c r="B27" s="348" t="s">
        <v>432</v>
      </c>
      <c r="C27" s="125" t="s">
        <v>32</v>
      </c>
    </row>
    <row r="28" spans="1:10" x14ac:dyDescent="0.3">
      <c r="A28" s="348" t="s">
        <v>433</v>
      </c>
      <c r="B28" s="348" t="s">
        <v>434</v>
      </c>
      <c r="C28" s="125" t="s">
        <v>33</v>
      </c>
    </row>
    <row r="29" spans="1:10" x14ac:dyDescent="0.3">
      <c r="A29" s="348" t="s">
        <v>435</v>
      </c>
      <c r="B29" s="348" t="s">
        <v>436</v>
      </c>
      <c r="C29" s="125" t="s">
        <v>34</v>
      </c>
    </row>
    <row r="31" spans="1:10" ht="29.4" customHeight="1" x14ac:dyDescent="0.3">
      <c r="A31" s="113" t="s">
        <v>35</v>
      </c>
      <c r="B31" s="113" t="s">
        <v>36</v>
      </c>
    </row>
    <row r="32" spans="1:10" ht="43.2" x14ac:dyDescent="0.3">
      <c r="A32" s="116"/>
      <c r="B32" s="116"/>
      <c r="C32" s="116" t="s">
        <v>437</v>
      </c>
      <c r="D32" s="116" t="s">
        <v>438</v>
      </c>
      <c r="E32" s="126" t="s">
        <v>5</v>
      </c>
      <c r="F32" s="126" t="s">
        <v>37</v>
      </c>
    </row>
    <row r="33" spans="1:10" s="128" customFormat="1" x14ac:dyDescent="0.3">
      <c r="A33" s="127"/>
      <c r="B33" s="130"/>
      <c r="C33" s="131" t="s">
        <v>38</v>
      </c>
      <c r="D33" s="131" t="s">
        <v>39</v>
      </c>
      <c r="E33" s="132"/>
      <c r="F33" s="132"/>
      <c r="G33"/>
      <c r="H33"/>
      <c r="I33"/>
      <c r="J33"/>
    </row>
    <row r="34" spans="1:10" x14ac:dyDescent="0.3">
      <c r="A34" s="133" t="s">
        <v>40</v>
      </c>
      <c r="B34" s="134" t="s">
        <v>12</v>
      </c>
      <c r="C34" s="253">
        <v>15738.782279999999</v>
      </c>
      <c r="D34" s="253">
        <v>15779.778059999997</v>
      </c>
      <c r="E34" s="349">
        <v>-40.995779999997467</v>
      </c>
      <c r="F34" s="218">
        <v>-2.5979947147620067E-3</v>
      </c>
      <c r="G34" s="128"/>
      <c r="H34" s="128"/>
      <c r="I34" s="128"/>
      <c r="J34" s="128"/>
    </row>
    <row r="35" spans="1:10" s="128" customFormat="1" x14ac:dyDescent="0.3">
      <c r="A35" s="135" t="s">
        <v>41</v>
      </c>
      <c r="B35" s="136" t="s">
        <v>14</v>
      </c>
      <c r="C35" s="254">
        <v>10184.1639</v>
      </c>
      <c r="D35" s="254">
        <v>9978.3060399999958</v>
      </c>
      <c r="E35" s="350">
        <v>205.85786000000371</v>
      </c>
      <c r="F35" s="255">
        <v>2.0630541814891438E-2</v>
      </c>
      <c r="G35"/>
      <c r="H35"/>
      <c r="I35"/>
      <c r="J35"/>
    </row>
    <row r="36" spans="1:10" x14ac:dyDescent="0.3">
      <c r="A36" s="133" t="s">
        <v>42</v>
      </c>
      <c r="B36" s="134" t="s">
        <v>16</v>
      </c>
      <c r="C36" s="253">
        <v>5163.6910199999984</v>
      </c>
      <c r="D36" s="253">
        <v>5433.5345599999946</v>
      </c>
      <c r="E36" s="349">
        <v>-269.84353999999621</v>
      </c>
      <c r="F36" s="218">
        <v>-4.9662615930797814E-2</v>
      </c>
      <c r="G36" s="128"/>
      <c r="H36" s="128"/>
      <c r="I36" s="128"/>
      <c r="J36" s="128"/>
    </row>
    <row r="37" spans="1:10" x14ac:dyDescent="0.3">
      <c r="A37" s="135" t="s">
        <v>43</v>
      </c>
      <c r="B37" s="136" t="s">
        <v>44</v>
      </c>
      <c r="C37" s="254">
        <v>466797.68055000005</v>
      </c>
      <c r="D37" s="254">
        <v>449741.12109000015</v>
      </c>
      <c r="E37" s="350">
        <v>17056.559459999902</v>
      </c>
      <c r="F37" s="255">
        <v>3.7925283368933083E-2</v>
      </c>
    </row>
    <row r="38" spans="1:10" ht="15" thickBot="1" x14ac:dyDescent="0.35">
      <c r="A38" s="137" t="s">
        <v>19</v>
      </c>
      <c r="B38" s="138" t="s">
        <v>20</v>
      </c>
      <c r="C38" s="256">
        <v>5961.1473999999998</v>
      </c>
      <c r="D38" s="256">
        <v>3134.4439499999999</v>
      </c>
      <c r="E38" s="351">
        <v>2826.70345</v>
      </c>
      <c r="F38" s="257">
        <v>0.90181974700807777</v>
      </c>
    </row>
    <row r="39" spans="1:10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topLeftCell="B5" zoomScaleNormal="100" workbookViewId="0">
      <selection activeCell="D25" sqref="D25"/>
    </sheetView>
  </sheetViews>
  <sheetFormatPr defaultColWidth="8.88671875" defaultRowHeight="14.4" x14ac:dyDescent="0.3"/>
  <cols>
    <col min="1" max="1" width="43.109375" style="98" customWidth="1"/>
    <col min="2" max="2" width="43" style="98" customWidth="1"/>
    <col min="3" max="3" width="10.5546875" style="98" customWidth="1"/>
    <col min="4" max="5" width="15.44140625" style="98" customWidth="1"/>
    <col min="6" max="16384" width="8.88671875" style="98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5" ht="18" x14ac:dyDescent="0.3">
      <c r="A2" s="114" t="s">
        <v>45</v>
      </c>
      <c r="B2" s="114" t="s">
        <v>46</v>
      </c>
      <c r="C2" s="114"/>
    </row>
    <row r="3" spans="1:5" ht="28.8" x14ac:dyDescent="0.3">
      <c r="A3" s="115" t="s">
        <v>47</v>
      </c>
      <c r="B3" s="116"/>
      <c r="C3" s="117" t="s">
        <v>410</v>
      </c>
      <c r="D3" s="116" t="s">
        <v>375</v>
      </c>
      <c r="E3" s="7" t="s">
        <v>376</v>
      </c>
    </row>
    <row r="4" spans="1:5" x14ac:dyDescent="0.3">
      <c r="A4" s="99"/>
      <c r="B4" s="100"/>
      <c r="C4" s="118"/>
      <c r="D4" s="119" t="s">
        <v>48</v>
      </c>
      <c r="E4" s="119" t="s">
        <v>48</v>
      </c>
    </row>
    <row r="5" spans="1:5" x14ac:dyDescent="0.3">
      <c r="A5" s="101" t="s">
        <v>49</v>
      </c>
      <c r="B5" s="2" t="s">
        <v>50</v>
      </c>
      <c r="C5" s="259">
        <v>5</v>
      </c>
      <c r="D5" s="184">
        <v>15738782</v>
      </c>
      <c r="E5" s="184">
        <v>15779778</v>
      </c>
    </row>
    <row r="6" spans="1:5" x14ac:dyDescent="0.3">
      <c r="A6" s="102" t="s">
        <v>51</v>
      </c>
      <c r="B6" s="92" t="s">
        <v>52</v>
      </c>
      <c r="C6" s="258">
        <v>6</v>
      </c>
      <c r="D6" s="184">
        <v>196904</v>
      </c>
      <c r="E6" s="252">
        <v>171974</v>
      </c>
    </row>
    <row r="7" spans="1:5" x14ac:dyDescent="0.3">
      <c r="A7" s="102" t="s">
        <v>53</v>
      </c>
      <c r="B7" s="92" t="s">
        <v>54</v>
      </c>
      <c r="C7" s="258">
        <v>7</v>
      </c>
      <c r="D7" s="184">
        <v>-1468504</v>
      </c>
      <c r="E7" s="252">
        <v>-2222403</v>
      </c>
    </row>
    <row r="8" spans="1:5" x14ac:dyDescent="0.3">
      <c r="A8" s="102" t="s">
        <v>55</v>
      </c>
      <c r="B8" s="92" t="s">
        <v>56</v>
      </c>
      <c r="C8" s="258">
        <v>8</v>
      </c>
      <c r="D8" s="184">
        <v>-3733468</v>
      </c>
      <c r="E8" s="184">
        <v>-3262905</v>
      </c>
    </row>
    <row r="9" spans="1:5" x14ac:dyDescent="0.3">
      <c r="A9" s="102" t="s">
        <v>57</v>
      </c>
      <c r="B9" s="92" t="s">
        <v>58</v>
      </c>
      <c r="C9" s="258">
        <v>9</v>
      </c>
      <c r="D9" s="184">
        <v>-549550</v>
      </c>
      <c r="E9" s="184">
        <v>-488138</v>
      </c>
    </row>
    <row r="10" spans="1:5" ht="28.8" x14ac:dyDescent="0.3">
      <c r="A10" s="102" t="s">
        <v>59</v>
      </c>
      <c r="B10" s="92" t="s">
        <v>60</v>
      </c>
      <c r="C10" s="258" t="s">
        <v>333</v>
      </c>
      <c r="D10" s="184">
        <v>-4505007</v>
      </c>
      <c r="E10" s="184">
        <v>-4449481</v>
      </c>
    </row>
    <row r="11" spans="1:5" x14ac:dyDescent="0.3">
      <c r="A11" s="103" t="s">
        <v>61</v>
      </c>
      <c r="B11" s="3" t="s">
        <v>62</v>
      </c>
      <c r="C11" s="104"/>
      <c r="D11" s="183">
        <f>SUM(D5:D10)</f>
        <v>5679157</v>
      </c>
      <c r="E11" s="183">
        <f>SUM(E5:E10)</f>
        <v>5528825</v>
      </c>
    </row>
    <row r="12" spans="1:5" x14ac:dyDescent="0.3">
      <c r="A12" s="102" t="s">
        <v>63</v>
      </c>
      <c r="B12" s="92" t="s">
        <v>64</v>
      </c>
      <c r="C12" s="258">
        <v>10</v>
      </c>
      <c r="D12" s="269">
        <v>-515466</v>
      </c>
      <c r="E12" s="270">
        <v>-95290</v>
      </c>
    </row>
    <row r="13" spans="1:5" x14ac:dyDescent="0.3">
      <c r="A13" s="103" t="s">
        <v>65</v>
      </c>
      <c r="B13" s="3" t="s">
        <v>66</v>
      </c>
      <c r="C13" s="105"/>
      <c r="D13" s="182">
        <f>D11+D12</f>
        <v>5163691</v>
      </c>
      <c r="E13" s="182">
        <f>E11+E12</f>
        <v>5433535</v>
      </c>
    </row>
    <row r="14" spans="1:5" x14ac:dyDescent="0.3">
      <c r="A14" s="106" t="s">
        <v>67</v>
      </c>
      <c r="B14" s="4" t="s">
        <v>68</v>
      </c>
      <c r="C14" s="258"/>
      <c r="D14" s="184">
        <v>0</v>
      </c>
      <c r="E14" s="184">
        <v>0</v>
      </c>
    </row>
    <row r="15" spans="1:5" ht="15" thickBot="1" x14ac:dyDescent="0.35">
      <c r="A15" s="120" t="s">
        <v>69</v>
      </c>
      <c r="B15" s="107" t="s">
        <v>373</v>
      </c>
      <c r="C15" s="108"/>
      <c r="D15" s="181">
        <f>D13+D14</f>
        <v>5163691</v>
      </c>
      <c r="E15" s="181">
        <f>E13+E14</f>
        <v>5433535</v>
      </c>
    </row>
    <row r="16" spans="1:5" ht="15" thickTop="1" x14ac:dyDescent="0.3"/>
    <row r="17" spans="1:5" ht="36" x14ac:dyDescent="0.3">
      <c r="A17" s="113" t="s">
        <v>70</v>
      </c>
      <c r="B17" s="113" t="s">
        <v>71</v>
      </c>
    </row>
    <row r="18" spans="1:5" ht="28.8" x14ac:dyDescent="0.3">
      <c r="A18" s="7"/>
      <c r="B18" s="17"/>
      <c r="C18" s="8" t="s">
        <v>72</v>
      </c>
      <c r="D18" s="116" t="str">
        <f>D3</f>
        <v>01.01.2023.-31.03.2023.</v>
      </c>
      <c r="E18" s="116" t="str">
        <f>E3</f>
        <v>01.01.2022.-31.03.2022.</v>
      </c>
    </row>
    <row r="19" spans="1:5" x14ac:dyDescent="0.3">
      <c r="A19" s="10"/>
      <c r="B19" s="10"/>
      <c r="C19" s="24"/>
      <c r="D19" s="143" t="s">
        <v>73</v>
      </c>
      <c r="E19" s="143" t="s">
        <v>74</v>
      </c>
    </row>
    <row r="20" spans="1:5" x14ac:dyDescent="0.3">
      <c r="A20" s="13" t="s">
        <v>75</v>
      </c>
      <c r="B20" s="22" t="s">
        <v>373</v>
      </c>
      <c r="C20" s="21"/>
      <c r="D20" s="185">
        <f>D15</f>
        <v>5163691</v>
      </c>
      <c r="E20" s="185">
        <f>E15</f>
        <v>5433535</v>
      </c>
    </row>
    <row r="21" spans="1:5" s="235" customFormat="1" x14ac:dyDescent="0.3">
      <c r="A21" s="294" t="s">
        <v>379</v>
      </c>
      <c r="B21" s="295" t="s">
        <v>77</v>
      </c>
      <c r="C21" s="296"/>
      <c r="D21" s="297"/>
      <c r="E21" s="298"/>
    </row>
    <row r="22" spans="1:5" x14ac:dyDescent="0.3">
      <c r="A22" s="14" t="s">
        <v>78</v>
      </c>
      <c r="B22" s="23" t="s">
        <v>79</v>
      </c>
      <c r="C22" s="20"/>
      <c r="D22" s="144" t="s">
        <v>80</v>
      </c>
      <c r="E22" s="187">
        <v>0</v>
      </c>
    </row>
    <row r="23" spans="1:5" ht="28.8" x14ac:dyDescent="0.3">
      <c r="A23" s="15" t="s">
        <v>81</v>
      </c>
      <c r="B23" s="92" t="s">
        <v>82</v>
      </c>
      <c r="C23" s="18"/>
      <c r="D23" s="149">
        <v>0</v>
      </c>
      <c r="E23" s="149">
        <v>0</v>
      </c>
    </row>
    <row r="24" spans="1:5" s="235" customFormat="1" ht="57.6" x14ac:dyDescent="0.3">
      <c r="A24" s="291" t="s">
        <v>377</v>
      </c>
      <c r="B24" s="292" t="s">
        <v>378</v>
      </c>
      <c r="C24" s="293"/>
      <c r="D24" s="154">
        <v>0</v>
      </c>
      <c r="E24" s="152">
        <v>0</v>
      </c>
    </row>
    <row r="25" spans="1:5" ht="15" thickBot="1" x14ac:dyDescent="0.35">
      <c r="A25" s="16" t="s">
        <v>83</v>
      </c>
      <c r="B25" s="5" t="s">
        <v>84</v>
      </c>
      <c r="C25" s="19"/>
      <c r="D25" s="186">
        <f>D20</f>
        <v>5163691</v>
      </c>
      <c r="E25" s="186">
        <f>E20</f>
        <v>5433535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F46"/>
  <sheetViews>
    <sheetView showGridLines="0" topLeftCell="A14" zoomScaleNormal="100" workbookViewId="0">
      <selection activeCell="D8" sqref="D8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6" width="16" customWidth="1"/>
  </cols>
  <sheetData>
    <row r="1" spans="1:6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6" ht="18" x14ac:dyDescent="0.3">
      <c r="A2" s="6" t="s">
        <v>85</v>
      </c>
      <c r="B2" s="6" t="s">
        <v>86</v>
      </c>
    </row>
    <row r="3" spans="1:6" ht="28.8" x14ac:dyDescent="0.3">
      <c r="A3" s="26"/>
      <c r="B3" s="26"/>
      <c r="C3" s="8" t="s">
        <v>410</v>
      </c>
      <c r="D3" s="142">
        <v>45016</v>
      </c>
      <c r="E3" s="142">
        <v>44651</v>
      </c>
      <c r="F3" s="142">
        <v>44926</v>
      </c>
    </row>
    <row r="4" spans="1:6" x14ac:dyDescent="0.3">
      <c r="A4" s="27" t="s">
        <v>87</v>
      </c>
      <c r="B4" s="39" t="s">
        <v>88</v>
      </c>
      <c r="C4" s="29"/>
      <c r="D4" s="30" t="s">
        <v>73</v>
      </c>
      <c r="E4" s="30" t="s">
        <v>73</v>
      </c>
      <c r="F4" s="30" t="s">
        <v>73</v>
      </c>
    </row>
    <row r="5" spans="1:6" x14ac:dyDescent="0.3">
      <c r="A5" s="31" t="s">
        <v>89</v>
      </c>
      <c r="B5" s="31" t="s">
        <v>90</v>
      </c>
      <c r="C5" s="32"/>
      <c r="D5" s="143"/>
      <c r="E5" s="143"/>
      <c r="F5" s="143"/>
    </row>
    <row r="6" spans="1:6" x14ac:dyDescent="0.3">
      <c r="A6" s="92" t="s">
        <v>91</v>
      </c>
      <c r="B6" s="92" t="s">
        <v>92</v>
      </c>
      <c r="C6" s="260">
        <v>11</v>
      </c>
      <c r="D6" s="145">
        <v>1981928</v>
      </c>
      <c r="E6" s="145">
        <v>2101833</v>
      </c>
      <c r="F6" s="145">
        <v>2108009</v>
      </c>
    </row>
    <row r="7" spans="1:6" x14ac:dyDescent="0.3">
      <c r="A7" s="98" t="s">
        <v>93</v>
      </c>
      <c r="B7" s="98" t="s">
        <v>94</v>
      </c>
      <c r="C7" s="261"/>
      <c r="D7" s="300">
        <v>0</v>
      </c>
      <c r="E7" s="1">
        <v>6720</v>
      </c>
      <c r="F7" s="300">
        <v>0</v>
      </c>
    </row>
    <row r="8" spans="1:6" x14ac:dyDescent="0.3">
      <c r="A8" s="92" t="s">
        <v>96</v>
      </c>
      <c r="B8" s="92" t="s">
        <v>97</v>
      </c>
      <c r="C8" s="262">
        <v>12</v>
      </c>
      <c r="D8" s="1">
        <v>428662214</v>
      </c>
      <c r="E8" s="1">
        <v>429294459</v>
      </c>
      <c r="F8" s="1">
        <v>427077998</v>
      </c>
    </row>
    <row r="9" spans="1:6" x14ac:dyDescent="0.3">
      <c r="A9" s="98" t="s">
        <v>98</v>
      </c>
      <c r="B9" s="98" t="s">
        <v>99</v>
      </c>
      <c r="C9" s="262"/>
      <c r="D9" s="1">
        <v>5312183</v>
      </c>
      <c r="E9" s="1">
        <v>2387459</v>
      </c>
      <c r="F9" s="1">
        <v>5322009</v>
      </c>
    </row>
    <row r="10" spans="1:6" x14ac:dyDescent="0.3">
      <c r="A10" s="92" t="s">
        <v>100</v>
      </c>
      <c r="B10" t="s">
        <v>101</v>
      </c>
      <c r="C10" s="262">
        <v>14</v>
      </c>
      <c r="D10" s="1">
        <v>982668</v>
      </c>
      <c r="E10" s="1">
        <v>1083455</v>
      </c>
      <c r="F10" s="1">
        <v>1007865</v>
      </c>
    </row>
    <row r="11" spans="1:6" x14ac:dyDescent="0.3">
      <c r="A11" s="92" t="s">
        <v>102</v>
      </c>
      <c r="B11" s="92" t="s">
        <v>103</v>
      </c>
      <c r="C11" s="262"/>
      <c r="D11" s="1">
        <v>458217</v>
      </c>
      <c r="E11" s="1">
        <v>434529</v>
      </c>
      <c r="F11" s="1">
        <v>461503</v>
      </c>
    </row>
    <row r="12" spans="1:6" x14ac:dyDescent="0.3">
      <c r="A12" s="31" t="s">
        <v>104</v>
      </c>
      <c r="B12" s="31" t="s">
        <v>105</v>
      </c>
      <c r="C12" s="263"/>
      <c r="D12" s="147">
        <f>SUM(D6:D11)</f>
        <v>437397210</v>
      </c>
      <c r="E12" s="147">
        <f>SUM(E6:E11)</f>
        <v>435308455</v>
      </c>
      <c r="F12" s="147">
        <f>SUM(F6:F11)</f>
        <v>435977384</v>
      </c>
    </row>
    <row r="13" spans="1:6" x14ac:dyDescent="0.3">
      <c r="A13" s="31" t="s">
        <v>106</v>
      </c>
      <c r="B13" s="31" t="s">
        <v>107</v>
      </c>
      <c r="C13" s="263"/>
      <c r="D13" s="219"/>
      <c r="E13" s="143"/>
      <c r="F13" s="143"/>
    </row>
    <row r="14" spans="1:6" x14ac:dyDescent="0.3">
      <c r="A14" s="92" t="s">
        <v>108</v>
      </c>
      <c r="B14" s="92" t="s">
        <v>109</v>
      </c>
      <c r="C14" s="262"/>
      <c r="D14" s="1">
        <f>4114910+3712</f>
        <v>4118622</v>
      </c>
      <c r="E14" s="1">
        <f>2568396+19362</f>
        <v>2587758</v>
      </c>
      <c r="F14" s="1">
        <f>3690270+665</f>
        <v>3690935</v>
      </c>
    </row>
    <row r="15" spans="1:6" x14ac:dyDescent="0.3">
      <c r="A15" s="92" t="s">
        <v>110</v>
      </c>
      <c r="B15" s="92" t="s">
        <v>111</v>
      </c>
      <c r="C15" s="262"/>
      <c r="D15" s="1">
        <v>7412999</v>
      </c>
      <c r="E15" s="1">
        <v>10689894</v>
      </c>
      <c r="F15" s="1">
        <v>10237307</v>
      </c>
    </row>
    <row r="16" spans="1:6" x14ac:dyDescent="0.3">
      <c r="A16" s="92" t="s">
        <v>112</v>
      </c>
      <c r="B16" s="92" t="s">
        <v>113</v>
      </c>
      <c r="C16" s="262"/>
      <c r="D16" s="1">
        <v>2183300</v>
      </c>
      <c r="E16" s="1">
        <v>254965</v>
      </c>
      <c r="F16" s="1">
        <v>2456478</v>
      </c>
    </row>
    <row r="17" spans="1:6" x14ac:dyDescent="0.3">
      <c r="A17" s="92" t="s">
        <v>114</v>
      </c>
      <c r="B17" s="92" t="s">
        <v>115</v>
      </c>
      <c r="C17" s="262"/>
      <c r="D17" s="1">
        <v>553139</v>
      </c>
      <c r="E17" s="1">
        <v>445981</v>
      </c>
      <c r="F17" s="1">
        <v>480075</v>
      </c>
    </row>
    <row r="18" spans="1:6" x14ac:dyDescent="0.3">
      <c r="A18" s="92" t="s">
        <v>116</v>
      </c>
      <c r="B18" s="92" t="s">
        <v>117</v>
      </c>
      <c r="C18" s="262"/>
      <c r="D18" s="1">
        <v>15132410</v>
      </c>
      <c r="E18" s="1">
        <v>454068</v>
      </c>
      <c r="F18" s="1">
        <v>10967116</v>
      </c>
    </row>
    <row r="19" spans="1:6" x14ac:dyDescent="0.3">
      <c r="A19" s="27" t="s">
        <v>118</v>
      </c>
      <c r="B19" s="27" t="s">
        <v>119</v>
      </c>
      <c r="C19" s="29"/>
      <c r="D19" s="148">
        <f>SUM(D14:D18)</f>
        <v>29400470</v>
      </c>
      <c r="E19" s="148">
        <f>SUM(E14:E18)</f>
        <v>14432666</v>
      </c>
      <c r="F19" s="148">
        <f>SUM(F14:F18)</f>
        <v>27831911</v>
      </c>
    </row>
    <row r="20" spans="1:6" ht="15" thickBot="1" x14ac:dyDescent="0.35">
      <c r="A20" s="34" t="s">
        <v>120</v>
      </c>
      <c r="B20" s="34" t="s">
        <v>121</v>
      </c>
      <c r="C20" s="35"/>
      <c r="D20" s="36">
        <f>D12+D19</f>
        <v>466797680</v>
      </c>
      <c r="E20" s="36">
        <f>E12+E19</f>
        <v>449741121</v>
      </c>
      <c r="F20" s="36">
        <f>F12+F19</f>
        <v>463809295</v>
      </c>
    </row>
    <row r="21" spans="1:6" ht="15" thickTop="1" x14ac:dyDescent="0.3"/>
    <row r="22" spans="1:6" x14ac:dyDescent="0.3">
      <c r="A22" s="27" t="s">
        <v>122</v>
      </c>
      <c r="B22" s="39" t="s">
        <v>123</v>
      </c>
      <c r="C22" s="37"/>
      <c r="D22" s="30"/>
      <c r="E22" s="30"/>
    </row>
    <row r="23" spans="1:6" x14ac:dyDescent="0.3">
      <c r="A23" s="31" t="s">
        <v>124</v>
      </c>
      <c r="B23" s="31" t="s">
        <v>125</v>
      </c>
      <c r="C23" s="32"/>
      <c r="D23" s="143"/>
      <c r="E23" s="143"/>
    </row>
    <row r="24" spans="1:6" x14ac:dyDescent="0.3">
      <c r="A24" s="92" t="s">
        <v>126</v>
      </c>
      <c r="B24" s="92" t="s">
        <v>127</v>
      </c>
      <c r="C24" s="18"/>
      <c r="D24" s="145">
        <v>39786089</v>
      </c>
      <c r="E24" s="145">
        <v>39786089</v>
      </c>
      <c r="F24" s="145">
        <v>39786089</v>
      </c>
    </row>
    <row r="25" spans="1:6" x14ac:dyDescent="0.3">
      <c r="A25" s="92" t="s">
        <v>128</v>
      </c>
      <c r="B25" s="92" t="s">
        <v>129</v>
      </c>
      <c r="C25" s="24"/>
      <c r="D25" s="149">
        <v>-24270</v>
      </c>
      <c r="E25" s="149">
        <v>-25320</v>
      </c>
      <c r="F25" s="149">
        <v>-24270</v>
      </c>
    </row>
    <row r="26" spans="1:6" x14ac:dyDescent="0.3">
      <c r="A26" s="92" t="s">
        <v>130</v>
      </c>
      <c r="B26" s="92" t="s">
        <v>131</v>
      </c>
      <c r="C26" s="33"/>
      <c r="D26" s="1">
        <v>206193626</v>
      </c>
      <c r="E26" s="1">
        <v>214312603</v>
      </c>
      <c r="F26" s="1">
        <v>207960842</v>
      </c>
    </row>
    <row r="27" spans="1:6" x14ac:dyDescent="0.3">
      <c r="A27" s="92" t="s">
        <v>132</v>
      </c>
      <c r="B27" s="92" t="s">
        <v>133</v>
      </c>
      <c r="C27" s="33"/>
      <c r="D27" s="1">
        <v>92568910</v>
      </c>
      <c r="E27" s="1">
        <v>83746648</v>
      </c>
      <c r="F27" s="1">
        <v>85638003</v>
      </c>
    </row>
    <row r="28" spans="1:6" x14ac:dyDescent="0.3">
      <c r="A28" s="31" t="s">
        <v>134</v>
      </c>
      <c r="B28" s="31" t="s">
        <v>135</v>
      </c>
      <c r="C28" s="32"/>
      <c r="D28" s="147">
        <f>SUM(D24:D27)</f>
        <v>338524355</v>
      </c>
      <c r="E28" s="147">
        <f>SUM(E24:E27)</f>
        <v>337820020</v>
      </c>
      <c r="F28" s="147">
        <f>SUM(F24:F27)</f>
        <v>333360664</v>
      </c>
    </row>
    <row r="29" spans="1:6" x14ac:dyDescent="0.3">
      <c r="A29" s="31" t="s">
        <v>136</v>
      </c>
      <c r="B29" s="31" t="s">
        <v>137</v>
      </c>
      <c r="C29" s="32"/>
      <c r="D29" s="220"/>
      <c r="E29" s="143"/>
      <c r="F29" s="143"/>
    </row>
    <row r="30" spans="1:6" x14ac:dyDescent="0.3">
      <c r="A30" s="92" t="s">
        <v>138</v>
      </c>
      <c r="B30" s="92" t="s">
        <v>139</v>
      </c>
      <c r="C30" s="33">
        <v>15</v>
      </c>
      <c r="D30" s="1">
        <v>65759491</v>
      </c>
      <c r="E30" s="265">
        <v>30000000</v>
      </c>
      <c r="F30" s="265">
        <v>69468183</v>
      </c>
    </row>
    <row r="31" spans="1:6" x14ac:dyDescent="0.3">
      <c r="A31" s="92" t="s">
        <v>140</v>
      </c>
      <c r="B31" s="92" t="s">
        <v>141</v>
      </c>
      <c r="C31" s="33"/>
      <c r="D31" s="1">
        <v>25929344</v>
      </c>
      <c r="E31" s="1">
        <v>18021327</v>
      </c>
      <c r="F31" s="1">
        <v>24957748</v>
      </c>
    </row>
    <row r="32" spans="1:6" ht="28.8" x14ac:dyDescent="0.3">
      <c r="A32" s="92" t="s">
        <v>142</v>
      </c>
      <c r="B32" s="92" t="s">
        <v>143</v>
      </c>
      <c r="C32" s="33"/>
      <c r="D32" s="1">
        <v>1351768</v>
      </c>
      <c r="E32" s="1">
        <v>1374135</v>
      </c>
      <c r="F32" s="1">
        <v>1351768</v>
      </c>
    </row>
    <row r="33" spans="1:6" x14ac:dyDescent="0.3">
      <c r="A33" s="92" t="s">
        <v>144</v>
      </c>
      <c r="B33" s="92" t="s">
        <v>145</v>
      </c>
      <c r="C33" s="33"/>
      <c r="D33" s="1">
        <v>451066</v>
      </c>
      <c r="E33" s="1">
        <v>423277</v>
      </c>
      <c r="F33" s="1">
        <v>459358</v>
      </c>
    </row>
    <row r="34" spans="1:6" x14ac:dyDescent="0.3">
      <c r="A34" s="31" t="s">
        <v>146</v>
      </c>
      <c r="B34" s="31" t="s">
        <v>147</v>
      </c>
      <c r="C34" s="32"/>
      <c r="D34" s="227">
        <f>SUM(D30:D33)</f>
        <v>93491669</v>
      </c>
      <c r="E34" s="227">
        <f>SUM(E30:E33)</f>
        <v>49818739</v>
      </c>
      <c r="F34" s="227">
        <f>SUM(F30:F33)</f>
        <v>96237057</v>
      </c>
    </row>
    <row r="35" spans="1:6" x14ac:dyDescent="0.3">
      <c r="A35" s="31" t="s">
        <v>148</v>
      </c>
      <c r="B35" s="31" t="s">
        <v>149</v>
      </c>
      <c r="C35" s="32"/>
      <c r="D35" s="220"/>
      <c r="E35" s="143"/>
      <c r="F35" s="143"/>
    </row>
    <row r="36" spans="1:6" x14ac:dyDescent="0.3">
      <c r="A36" s="92" t="s">
        <v>138</v>
      </c>
      <c r="B36" t="s">
        <v>139</v>
      </c>
      <c r="C36" s="33">
        <v>15</v>
      </c>
      <c r="D36" s="1">
        <v>12931940</v>
      </c>
      <c r="E36" s="1">
        <v>40840682</v>
      </c>
      <c r="F36" s="1">
        <v>12961766</v>
      </c>
    </row>
    <row r="37" spans="1:6" x14ac:dyDescent="0.3">
      <c r="A37" s="92" t="s">
        <v>150</v>
      </c>
      <c r="B37" t="s">
        <v>151</v>
      </c>
      <c r="C37" s="33"/>
      <c r="D37" s="1">
        <v>9310335</v>
      </c>
      <c r="E37" s="1">
        <v>11179760</v>
      </c>
      <c r="F37" s="1">
        <v>7411426</v>
      </c>
    </row>
    <row r="38" spans="1:6" x14ac:dyDescent="0.3">
      <c r="A38" s="92" t="s">
        <v>152</v>
      </c>
      <c r="B38" s="92" t="s">
        <v>153</v>
      </c>
      <c r="C38" s="33"/>
      <c r="D38" s="1">
        <v>2285898</v>
      </c>
      <c r="E38" s="1">
        <v>1830019</v>
      </c>
      <c r="F38" s="1">
        <v>2204749</v>
      </c>
    </row>
    <row r="39" spans="1:6" x14ac:dyDescent="0.3">
      <c r="A39" s="92" t="s">
        <v>154</v>
      </c>
      <c r="B39" t="s">
        <v>155</v>
      </c>
      <c r="C39" s="33"/>
      <c r="D39" s="1">
        <v>2750091</v>
      </c>
      <c r="E39" s="1">
        <v>3123564</v>
      </c>
      <c r="F39" s="1">
        <v>2260852</v>
      </c>
    </row>
    <row r="40" spans="1:6" x14ac:dyDescent="0.3">
      <c r="A40" s="98" t="s">
        <v>156</v>
      </c>
      <c r="B40" t="s">
        <v>157</v>
      </c>
      <c r="C40" s="33"/>
      <c r="D40" s="300">
        <v>0</v>
      </c>
      <c r="E40" s="1">
        <v>237284</v>
      </c>
      <c r="F40" s="300">
        <v>0</v>
      </c>
    </row>
    <row r="41" spans="1:6" x14ac:dyDescent="0.3">
      <c r="A41" s="18" t="s">
        <v>158</v>
      </c>
      <c r="B41" s="92" t="s">
        <v>159</v>
      </c>
      <c r="C41" s="33"/>
      <c r="D41" s="1">
        <v>776623</v>
      </c>
      <c r="E41" s="1">
        <v>539021</v>
      </c>
      <c r="F41" s="1">
        <v>767335</v>
      </c>
    </row>
    <row r="42" spans="1:6" x14ac:dyDescent="0.3">
      <c r="A42" s="92" t="s">
        <v>160</v>
      </c>
      <c r="B42" t="s">
        <v>161</v>
      </c>
      <c r="C42" s="2"/>
      <c r="D42" s="1">
        <v>6699565</v>
      </c>
      <c r="E42" s="1">
        <v>4326968</v>
      </c>
      <c r="F42" s="1">
        <v>8580382</v>
      </c>
    </row>
    <row r="43" spans="1:6" x14ac:dyDescent="0.3">
      <c r="A43" s="92" t="s">
        <v>162</v>
      </c>
      <c r="B43" s="92" t="s">
        <v>163</v>
      </c>
      <c r="C43" s="33"/>
      <c r="D43" s="1">
        <v>27204</v>
      </c>
      <c r="E43" s="1">
        <v>25064</v>
      </c>
      <c r="F43" s="1">
        <v>25064</v>
      </c>
    </row>
    <row r="44" spans="1:6" x14ac:dyDescent="0.3">
      <c r="A44" s="27" t="s">
        <v>164</v>
      </c>
      <c r="B44" s="27" t="s">
        <v>165</v>
      </c>
      <c r="C44" s="29"/>
      <c r="D44" s="226">
        <f>SUM(D36:D43)</f>
        <v>34781656</v>
      </c>
      <c r="E44" s="226">
        <f>SUM(E36:E43)</f>
        <v>62102362</v>
      </c>
      <c r="F44" s="226">
        <f>SUM(F36:F43)</f>
        <v>34211574</v>
      </c>
    </row>
    <row r="45" spans="1:6" ht="29.4" customHeight="1" thickBot="1" x14ac:dyDescent="0.35">
      <c r="A45" s="34" t="s">
        <v>166</v>
      </c>
      <c r="B45" s="34" t="s">
        <v>167</v>
      </c>
      <c r="C45" s="35"/>
      <c r="D45" s="36">
        <f>D28+D34+D44</f>
        <v>466797680</v>
      </c>
      <c r="E45" s="36">
        <f>E28+E34+E44</f>
        <v>449741121</v>
      </c>
      <c r="F45" s="36">
        <f>F28+F34+F44</f>
        <v>463809295</v>
      </c>
    </row>
    <row r="46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60"/>
  <sheetViews>
    <sheetView showGridLines="0" topLeftCell="C3" zoomScale="85" zoomScaleNormal="85" workbookViewId="0">
      <selection activeCell="E27" sqref="E27"/>
    </sheetView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  <c r="C1" s="140"/>
    </row>
    <row r="2" spans="1:8" ht="18" customHeight="1" x14ac:dyDescent="0.3">
      <c r="A2" s="113" t="s">
        <v>168</v>
      </c>
      <c r="B2" s="6" t="s">
        <v>169</v>
      </c>
      <c r="C2" s="6"/>
    </row>
    <row r="3" spans="1:8" ht="28.8" x14ac:dyDescent="0.3">
      <c r="A3" s="52"/>
      <c r="B3" s="52"/>
      <c r="C3" s="231" t="s">
        <v>170</v>
      </c>
      <c r="D3" s="8" t="s">
        <v>126</v>
      </c>
      <c r="E3" s="8" t="s">
        <v>128</v>
      </c>
      <c r="F3" s="8" t="s">
        <v>130</v>
      </c>
      <c r="G3" s="8" t="s">
        <v>132</v>
      </c>
      <c r="H3" s="8" t="s">
        <v>171</v>
      </c>
    </row>
    <row r="4" spans="1:8" ht="28.8" x14ac:dyDescent="0.3">
      <c r="A4" s="52"/>
      <c r="B4" s="52"/>
      <c r="C4" s="231" t="s">
        <v>172</v>
      </c>
      <c r="D4" s="74" t="s">
        <v>127</v>
      </c>
      <c r="E4" s="8" t="s">
        <v>129</v>
      </c>
      <c r="F4" s="8" t="s">
        <v>131</v>
      </c>
      <c r="G4" s="8" t="s">
        <v>133</v>
      </c>
      <c r="H4" s="8" t="s">
        <v>173</v>
      </c>
    </row>
    <row r="5" spans="1:8" x14ac:dyDescent="0.3">
      <c r="A5" s="53"/>
      <c r="B5" s="53"/>
      <c r="C5" s="53"/>
      <c r="D5" s="30" t="s">
        <v>73</v>
      </c>
      <c r="E5" s="30" t="s">
        <v>73</v>
      </c>
      <c r="F5" s="30" t="s">
        <v>73</v>
      </c>
      <c r="G5" s="30" t="s">
        <v>73</v>
      </c>
      <c r="H5" s="30" t="s">
        <v>73</v>
      </c>
    </row>
    <row r="6" spans="1:8" x14ac:dyDescent="0.3">
      <c r="A6" s="54"/>
      <c r="B6" s="54"/>
      <c r="C6" s="54"/>
      <c r="D6" s="54"/>
      <c r="E6" s="55"/>
      <c r="F6" s="54"/>
      <c r="G6" s="54"/>
      <c r="H6" s="54"/>
    </row>
    <row r="7" spans="1:8" x14ac:dyDescent="0.3">
      <c r="A7" s="61" t="s">
        <v>397</v>
      </c>
      <c r="B7" s="128" t="s">
        <v>398</v>
      </c>
      <c r="C7" s="128"/>
      <c r="D7" s="150">
        <v>39786089</v>
      </c>
      <c r="E7" s="149">
        <v>-25320</v>
      </c>
      <c r="F7" s="150">
        <v>216230918</v>
      </c>
      <c r="G7" s="150">
        <v>76412620</v>
      </c>
      <c r="H7" s="149">
        <f>SUM(D7:G7)</f>
        <v>332404307</v>
      </c>
    </row>
    <row r="8" spans="1:8" x14ac:dyDescent="0.3">
      <c r="A8" s="10" t="s">
        <v>343</v>
      </c>
      <c r="B8" s="10" t="s">
        <v>344</v>
      </c>
      <c r="C8" s="10"/>
      <c r="D8" s="150">
        <v>0</v>
      </c>
      <c r="E8" s="149">
        <v>0</v>
      </c>
      <c r="F8" s="150">
        <v>0</v>
      </c>
      <c r="G8" s="150">
        <v>0</v>
      </c>
      <c r="H8" s="149">
        <f>SUM(D8:G8)</f>
        <v>0</v>
      </c>
    </row>
    <row r="9" spans="1:8" x14ac:dyDescent="0.3">
      <c r="A9" s="10" t="s">
        <v>174</v>
      </c>
      <c r="B9" t="s">
        <v>175</v>
      </c>
      <c r="C9" s="232"/>
      <c r="D9" s="150">
        <v>0</v>
      </c>
      <c r="E9" s="149">
        <v>0</v>
      </c>
      <c r="F9" s="150">
        <v>-1918315</v>
      </c>
      <c r="G9" s="150">
        <v>1900493</v>
      </c>
      <c r="H9" s="149">
        <f>SUM(D9:G9)</f>
        <v>-17822</v>
      </c>
    </row>
    <row r="10" spans="1:8" s="235" customFormat="1" hidden="1" x14ac:dyDescent="0.3">
      <c r="A10" s="56" t="s">
        <v>76</v>
      </c>
      <c r="B10" s="56" t="s">
        <v>77</v>
      </c>
      <c r="C10" s="56"/>
      <c r="D10" s="151"/>
      <c r="E10" s="152"/>
      <c r="F10" s="151"/>
      <c r="G10" s="151"/>
      <c r="H10" s="149"/>
    </row>
    <row r="11" spans="1:8" hidden="1" x14ac:dyDescent="0.3">
      <c r="A11" s="10" t="s">
        <v>176</v>
      </c>
      <c r="B11" s="10" t="s">
        <v>177</v>
      </c>
      <c r="C11" s="10"/>
      <c r="D11" s="150">
        <v>0</v>
      </c>
      <c r="E11" s="149">
        <v>0</v>
      </c>
      <c r="F11" s="150">
        <v>0</v>
      </c>
      <c r="G11" s="150">
        <v>0</v>
      </c>
      <c r="H11" s="149">
        <f t="shared" ref="H11:H16" si="0">SUM(D11:G11)</f>
        <v>0</v>
      </c>
    </row>
    <row r="12" spans="1:8" ht="28.8" hidden="1" x14ac:dyDescent="0.3">
      <c r="A12" s="228" t="s">
        <v>81</v>
      </c>
      <c r="B12" s="228" t="s">
        <v>178</v>
      </c>
      <c r="C12" s="233"/>
      <c r="D12" s="150">
        <v>0</v>
      </c>
      <c r="E12" s="149">
        <v>0</v>
      </c>
      <c r="F12" s="150">
        <v>0</v>
      </c>
      <c r="G12" s="150" t="s">
        <v>95</v>
      </c>
      <c r="H12" s="149">
        <f t="shared" si="0"/>
        <v>0</v>
      </c>
    </row>
    <row r="13" spans="1:8" s="235" customFormat="1" hidden="1" x14ac:dyDescent="0.3">
      <c r="A13" s="56" t="s">
        <v>179</v>
      </c>
      <c r="B13" s="59" t="s">
        <v>180</v>
      </c>
      <c r="C13" s="59"/>
      <c r="D13" s="151">
        <f>D12+D11</f>
        <v>0</v>
      </c>
      <c r="E13" s="151">
        <f>E12+E11</f>
        <v>0</v>
      </c>
      <c r="F13" s="151">
        <v>0</v>
      </c>
      <c r="G13" s="151">
        <v>0</v>
      </c>
      <c r="H13" s="152">
        <f t="shared" si="0"/>
        <v>0</v>
      </c>
    </row>
    <row r="14" spans="1:8" x14ac:dyDescent="0.3">
      <c r="A14" s="98" t="s">
        <v>399</v>
      </c>
      <c r="B14" s="60" t="s">
        <v>400</v>
      </c>
      <c r="C14" s="9"/>
      <c r="D14" s="153">
        <v>0</v>
      </c>
      <c r="E14" s="154">
        <v>0</v>
      </c>
      <c r="F14" s="234">
        <v>0</v>
      </c>
      <c r="G14" s="234">
        <v>5433535</v>
      </c>
      <c r="H14" s="149">
        <f t="shared" si="0"/>
        <v>5433535</v>
      </c>
    </row>
    <row r="15" spans="1:8" s="235" customFormat="1" x14ac:dyDescent="0.3">
      <c r="A15" s="57" t="s">
        <v>171</v>
      </c>
      <c r="B15" s="56" t="s">
        <v>173</v>
      </c>
      <c r="C15" s="59"/>
      <c r="D15" s="155">
        <f>D14+D8+D9</f>
        <v>0</v>
      </c>
      <c r="E15" s="155">
        <f>E13+E9+E8+E14</f>
        <v>0</v>
      </c>
      <c r="F15" s="155">
        <f>F13+F9+F8+F14</f>
        <v>-1918315</v>
      </c>
      <c r="G15" s="155">
        <f>G13+G9+G8+G14</f>
        <v>7334028</v>
      </c>
      <c r="H15" s="149">
        <f t="shared" si="0"/>
        <v>5415713</v>
      </c>
    </row>
    <row r="16" spans="1:8" ht="15" thickBot="1" x14ac:dyDescent="0.35">
      <c r="A16" s="58" t="s">
        <v>456</v>
      </c>
      <c r="B16" s="58" t="s">
        <v>457</v>
      </c>
      <c r="C16" s="58"/>
      <c r="D16" s="156">
        <f>D7+D15</f>
        <v>39786089</v>
      </c>
      <c r="E16" s="156">
        <f>E7+E15</f>
        <v>-25320</v>
      </c>
      <c r="F16" s="156">
        <f>F7+F15</f>
        <v>214312603</v>
      </c>
      <c r="G16" s="156">
        <f>G7+G15</f>
        <v>83746648</v>
      </c>
      <c r="H16" s="157">
        <f t="shared" si="0"/>
        <v>337820020</v>
      </c>
    </row>
    <row r="17" spans="1:8" ht="15" thickTop="1" x14ac:dyDescent="0.3">
      <c r="A17" s="10" t="s">
        <v>343</v>
      </c>
      <c r="B17" s="10" t="s">
        <v>344</v>
      </c>
      <c r="C17" s="232"/>
      <c r="D17" s="150">
        <v>0</v>
      </c>
      <c r="E17" s="149">
        <v>1050</v>
      </c>
      <c r="F17" s="150">
        <v>0</v>
      </c>
      <c r="G17" s="150">
        <v>-9548661</v>
      </c>
      <c r="H17" s="149">
        <f>SUM(D17:G17)</f>
        <v>-9547611</v>
      </c>
    </row>
    <row r="18" spans="1:8" x14ac:dyDescent="0.3">
      <c r="A18" s="10" t="s">
        <v>174</v>
      </c>
      <c r="B18" t="s">
        <v>175</v>
      </c>
      <c r="C18" s="232"/>
      <c r="D18" s="150">
        <v>0</v>
      </c>
      <c r="E18" s="149">
        <v>0</v>
      </c>
      <c r="F18" s="150">
        <v>-6410806</v>
      </c>
      <c r="G18" s="150">
        <v>5508806</v>
      </c>
      <c r="H18" s="149">
        <f>SUM(D18:G18)</f>
        <v>-902000</v>
      </c>
    </row>
    <row r="19" spans="1:8" s="235" customFormat="1" x14ac:dyDescent="0.3">
      <c r="A19" s="56" t="s">
        <v>76</v>
      </c>
      <c r="B19" s="56" t="s">
        <v>77</v>
      </c>
      <c r="C19" s="56"/>
      <c r="D19" s="151"/>
      <c r="E19" s="152"/>
      <c r="F19" s="151"/>
      <c r="G19" s="151"/>
      <c r="H19" s="149"/>
    </row>
    <row r="20" spans="1:8" x14ac:dyDescent="0.3">
      <c r="A20" s="10" t="s">
        <v>176</v>
      </c>
      <c r="B20" s="10" t="s">
        <v>177</v>
      </c>
      <c r="C20" s="10"/>
      <c r="D20" s="150">
        <v>0</v>
      </c>
      <c r="E20" s="149">
        <v>0</v>
      </c>
      <c r="F20" s="150">
        <v>0</v>
      </c>
      <c r="G20" s="150">
        <v>0</v>
      </c>
      <c r="H20" s="149">
        <f t="shared" ref="H20:H26" si="1">SUM(D20:G20)</f>
        <v>0</v>
      </c>
    </row>
    <row r="21" spans="1:8" ht="28.8" x14ac:dyDescent="0.3">
      <c r="A21" s="228" t="s">
        <v>81</v>
      </c>
      <c r="B21" s="228" t="s">
        <v>178</v>
      </c>
      <c r="C21" s="233"/>
      <c r="D21" s="150">
        <v>0</v>
      </c>
      <c r="E21" s="149">
        <v>0</v>
      </c>
      <c r="F21" s="150">
        <v>59045</v>
      </c>
      <c r="G21" s="150" t="s">
        <v>95</v>
      </c>
      <c r="H21" s="149">
        <f t="shared" si="1"/>
        <v>59045</v>
      </c>
    </row>
    <row r="22" spans="1:8" s="235" customFormat="1" x14ac:dyDescent="0.3">
      <c r="A22" s="56" t="s">
        <v>179</v>
      </c>
      <c r="B22" s="59" t="s">
        <v>180</v>
      </c>
      <c r="C22" s="59"/>
      <c r="D22" s="151">
        <f>D21+D20</f>
        <v>0</v>
      </c>
      <c r="E22" s="151">
        <f>E21+E20</f>
        <v>0</v>
      </c>
      <c r="F22" s="151">
        <v>59045</v>
      </c>
      <c r="G22" s="151">
        <v>0</v>
      </c>
      <c r="H22" s="152">
        <f t="shared" si="1"/>
        <v>59045</v>
      </c>
    </row>
    <row r="23" spans="1:8" x14ac:dyDescent="0.3">
      <c r="A23" s="290" t="s">
        <v>401</v>
      </c>
      <c r="B23" s="60" t="s">
        <v>402</v>
      </c>
      <c r="C23" s="9"/>
      <c r="D23" s="153">
        <v>0</v>
      </c>
      <c r="E23" s="154">
        <v>0</v>
      </c>
      <c r="F23" s="234">
        <v>0</v>
      </c>
      <c r="G23" s="234">
        <v>5931210</v>
      </c>
      <c r="H23" s="149">
        <f t="shared" si="1"/>
        <v>5931210</v>
      </c>
    </row>
    <row r="24" spans="1:8" s="235" customFormat="1" x14ac:dyDescent="0.3">
      <c r="A24" s="57" t="s">
        <v>171</v>
      </c>
      <c r="B24" s="56" t="s">
        <v>173</v>
      </c>
      <c r="C24" s="59"/>
      <c r="D24" s="155">
        <f>D23+D17</f>
        <v>0</v>
      </c>
      <c r="E24" s="155">
        <f>E22+E17+E23</f>
        <v>1050</v>
      </c>
      <c r="F24" s="155">
        <f>F22+F17+F23+F18</f>
        <v>-6351761</v>
      </c>
      <c r="G24" s="155">
        <f>G22+G17+G23+G18</f>
        <v>1891355</v>
      </c>
      <c r="H24" s="149">
        <f t="shared" si="1"/>
        <v>-4459356</v>
      </c>
    </row>
    <row r="25" spans="1:8" ht="15" thickBot="1" x14ac:dyDescent="0.35">
      <c r="A25" s="58" t="s">
        <v>403</v>
      </c>
      <c r="B25" s="58" t="s">
        <v>404</v>
      </c>
      <c r="C25" s="58"/>
      <c r="D25" s="156">
        <f>SUM(D16+D24)</f>
        <v>39786089</v>
      </c>
      <c r="E25" s="156">
        <f>SUM(E16+E24)</f>
        <v>-24270</v>
      </c>
      <c r="F25" s="156">
        <f>SUM(F16+F24)</f>
        <v>207960842</v>
      </c>
      <c r="G25" s="156">
        <f>SUM(G16+G24)</f>
        <v>85638003</v>
      </c>
      <c r="H25" s="157">
        <f t="shared" si="1"/>
        <v>333360664</v>
      </c>
    </row>
    <row r="26" spans="1:8" ht="15" thickTop="1" x14ac:dyDescent="0.3">
      <c r="A26" s="10" t="str">
        <f>A8</f>
        <v>Aprēķinātās dividendes</v>
      </c>
      <c r="B26" s="10" t="str">
        <f>B8</f>
        <v>Calculated dividends</v>
      </c>
      <c r="C26" s="10"/>
      <c r="D26" s="150">
        <v>0</v>
      </c>
      <c r="E26" s="184">
        <v>0</v>
      </c>
      <c r="F26" s="190">
        <v>0</v>
      </c>
      <c r="G26" s="190">
        <v>0</v>
      </c>
      <c r="H26" s="184">
        <f t="shared" si="1"/>
        <v>0</v>
      </c>
    </row>
    <row r="27" spans="1:8" x14ac:dyDescent="0.3">
      <c r="A27" s="10" t="s">
        <v>174</v>
      </c>
      <c r="B27" t="s">
        <v>175</v>
      </c>
      <c r="D27" s="150">
        <v>0</v>
      </c>
      <c r="E27" s="184">
        <v>0</v>
      </c>
      <c r="F27" s="190">
        <v>-1767216</v>
      </c>
      <c r="G27" s="190">
        <v>1767216</v>
      </c>
      <c r="H27" s="184">
        <f t="shared" ref="H27:H32" si="2">SUM(D27:G27)</f>
        <v>0</v>
      </c>
    </row>
    <row r="28" spans="1:8" s="235" customFormat="1" hidden="1" x14ac:dyDescent="0.3">
      <c r="A28" s="56" t="s">
        <v>76</v>
      </c>
      <c r="B28" s="56" t="s">
        <v>77</v>
      </c>
      <c r="C28" s="56"/>
      <c r="D28" s="151">
        <v>0</v>
      </c>
      <c r="E28" s="152">
        <v>0</v>
      </c>
      <c r="F28" s="151">
        <v>0</v>
      </c>
      <c r="G28" s="151">
        <v>0</v>
      </c>
      <c r="H28" s="184">
        <f t="shared" si="2"/>
        <v>0</v>
      </c>
    </row>
    <row r="29" spans="1:8" ht="28.8" hidden="1" x14ac:dyDescent="0.3">
      <c r="A29" s="92" t="s">
        <v>81</v>
      </c>
      <c r="B29" s="228" t="s">
        <v>178</v>
      </c>
      <c r="C29" s="228"/>
      <c r="D29" s="150">
        <v>0</v>
      </c>
      <c r="E29" s="149">
        <v>0</v>
      </c>
      <c r="F29" s="150">
        <v>0</v>
      </c>
      <c r="G29" s="150">
        <v>0</v>
      </c>
      <c r="H29" s="184">
        <f t="shared" si="2"/>
        <v>0</v>
      </c>
    </row>
    <row r="30" spans="1:8" s="235" customFormat="1" hidden="1" x14ac:dyDescent="0.3">
      <c r="A30" s="56" t="s">
        <v>179</v>
      </c>
      <c r="B30" s="59" t="s">
        <v>180</v>
      </c>
      <c r="C30" s="59"/>
      <c r="D30" s="151">
        <v>0</v>
      </c>
      <c r="E30" s="152">
        <v>0</v>
      </c>
      <c r="F30" s="151">
        <v>0</v>
      </c>
      <c r="G30" s="151">
        <v>0</v>
      </c>
      <c r="H30" s="184">
        <f t="shared" si="2"/>
        <v>0</v>
      </c>
    </row>
    <row r="31" spans="1:8" x14ac:dyDescent="0.3">
      <c r="A31" s="10" t="s">
        <v>75</v>
      </c>
      <c r="B31" s="10" t="s">
        <v>373</v>
      </c>
      <c r="C31" s="10"/>
      <c r="D31" s="150">
        <v>0</v>
      </c>
      <c r="E31" s="184">
        <v>0</v>
      </c>
      <c r="F31" s="190">
        <v>0</v>
      </c>
      <c r="G31" s="190">
        <f>'Peļņas vai zaudējumu pārskats'!D15</f>
        <v>5163691</v>
      </c>
      <c r="H31" s="184">
        <f t="shared" si="2"/>
        <v>5163691</v>
      </c>
    </row>
    <row r="32" spans="1:8" s="235" customFormat="1" x14ac:dyDescent="0.3">
      <c r="A32" s="59" t="s">
        <v>171</v>
      </c>
      <c r="B32" s="59" t="s">
        <v>181</v>
      </c>
      <c r="C32" s="59"/>
      <c r="D32" s="153">
        <v>0</v>
      </c>
      <c r="E32" s="154">
        <f t="shared" ref="E32:F32" si="3">E26+E27+E30+E31</f>
        <v>0</v>
      </c>
      <c r="F32" s="154">
        <f t="shared" si="3"/>
        <v>-1767216</v>
      </c>
      <c r="G32" s="154">
        <f>G26+G27+G30+G31</f>
        <v>6930907</v>
      </c>
      <c r="H32" s="184">
        <f t="shared" si="2"/>
        <v>5163691</v>
      </c>
    </row>
    <row r="33" spans="1:8" ht="15" thickBot="1" x14ac:dyDescent="0.35">
      <c r="A33" s="58" t="s">
        <v>406</v>
      </c>
      <c r="B33" s="58" t="s">
        <v>405</v>
      </c>
      <c r="C33" s="58"/>
      <c r="D33" s="156">
        <f>D25+D32</f>
        <v>39786089</v>
      </c>
      <c r="E33" s="156">
        <f t="shared" ref="E33:G33" si="4">E25+E32</f>
        <v>-24270</v>
      </c>
      <c r="F33" s="156">
        <f t="shared" si="4"/>
        <v>206193626</v>
      </c>
      <c r="G33" s="156">
        <f t="shared" si="4"/>
        <v>92568910</v>
      </c>
      <c r="H33" s="188">
        <f>SUM(D33:G33)</f>
        <v>338524355</v>
      </c>
    </row>
    <row r="34" spans="1:8" ht="18.600000000000001" thickTop="1" x14ac:dyDescent="0.3">
      <c r="A34" s="45"/>
      <c r="B34" s="45"/>
      <c r="C34" s="45"/>
      <c r="D34" s="6"/>
    </row>
    <row r="35" spans="1:8" x14ac:dyDescent="0.3">
      <c r="A35" s="40"/>
      <c r="B35" s="40"/>
      <c r="C35" s="40"/>
      <c r="D35" s="40"/>
      <c r="E35" s="71"/>
      <c r="F35" s="41"/>
      <c r="G35" s="72"/>
    </row>
    <row r="36" spans="1:8" x14ac:dyDescent="0.3">
      <c r="A36" s="90"/>
      <c r="B36" s="90"/>
      <c r="C36" s="90"/>
      <c r="D36" s="40"/>
      <c r="E36" s="46"/>
      <c r="F36" s="88"/>
      <c r="G36" s="88"/>
    </row>
    <row r="37" spans="1:8" x14ac:dyDescent="0.3">
      <c r="A37" s="90"/>
      <c r="B37" s="90"/>
      <c r="C37" s="90"/>
      <c r="D37" s="90"/>
      <c r="E37" s="71"/>
      <c r="F37" s="88"/>
      <c r="G37" s="88"/>
    </row>
    <row r="38" spans="1:8" x14ac:dyDescent="0.3">
      <c r="A38" s="89"/>
      <c r="B38" s="89"/>
      <c r="C38" s="89"/>
      <c r="D38" s="89"/>
      <c r="E38" s="47"/>
      <c r="F38" s="43"/>
      <c r="G38" s="43"/>
    </row>
    <row r="39" spans="1:8" x14ac:dyDescent="0.3">
      <c r="A39" s="89"/>
      <c r="B39" s="89"/>
      <c r="C39" s="89"/>
      <c r="D39" s="89"/>
      <c r="E39" s="48"/>
      <c r="F39" s="43"/>
      <c r="G39" s="43"/>
    </row>
    <row r="40" spans="1:8" x14ac:dyDescent="0.3">
      <c r="A40" s="89"/>
      <c r="B40" s="89"/>
      <c r="C40" s="89"/>
      <c r="D40" s="89"/>
      <c r="E40" s="42"/>
      <c r="F40" s="88"/>
      <c r="G40" s="43"/>
    </row>
    <row r="41" spans="1:8" x14ac:dyDescent="0.3">
      <c r="A41" s="89"/>
      <c r="B41" s="89"/>
      <c r="C41" s="89"/>
      <c r="D41" s="89"/>
      <c r="E41" s="42"/>
      <c r="F41" s="88"/>
      <c r="G41" s="43"/>
    </row>
    <row r="42" spans="1:8" x14ac:dyDescent="0.3">
      <c r="A42" s="49"/>
      <c r="B42" s="49"/>
      <c r="C42" s="49"/>
      <c r="D42" s="49"/>
      <c r="E42" s="46"/>
      <c r="F42" s="50"/>
      <c r="G42" s="51"/>
    </row>
    <row r="43" spans="1:8" x14ac:dyDescent="0.3">
      <c r="A43" s="49"/>
      <c r="B43" s="49"/>
      <c r="C43" s="49"/>
      <c r="D43" s="49"/>
      <c r="E43" s="46"/>
      <c r="F43" s="50"/>
      <c r="G43" s="51"/>
    </row>
    <row r="44" spans="1:8" x14ac:dyDescent="0.3">
      <c r="A44" s="90"/>
      <c r="B44" s="90"/>
      <c r="C44" s="90"/>
      <c r="D44" s="90"/>
      <c r="E44" s="71"/>
      <c r="F44" s="72"/>
      <c r="G44" s="43"/>
    </row>
    <row r="45" spans="1:8" x14ac:dyDescent="0.3">
      <c r="A45" s="90"/>
      <c r="B45" s="90"/>
      <c r="C45" s="90"/>
      <c r="D45" s="90"/>
      <c r="E45" s="71"/>
      <c r="F45" s="73"/>
      <c r="G45" s="88"/>
    </row>
    <row r="46" spans="1:8" x14ac:dyDescent="0.3">
      <c r="A46" s="89"/>
      <c r="B46" s="89"/>
      <c r="C46" s="89"/>
      <c r="D46" s="89"/>
      <c r="E46" s="42"/>
      <c r="F46" s="88"/>
      <c r="G46" s="43"/>
    </row>
    <row r="47" spans="1:8" x14ac:dyDescent="0.3">
      <c r="A47" s="89"/>
      <c r="B47" s="89"/>
      <c r="C47" s="89"/>
      <c r="D47" s="89"/>
      <c r="E47" s="47"/>
      <c r="F47" s="43"/>
      <c r="G47" s="43"/>
    </row>
    <row r="48" spans="1:8" x14ac:dyDescent="0.3">
      <c r="A48" s="89"/>
      <c r="B48" s="89"/>
      <c r="C48" s="89"/>
      <c r="D48" s="89"/>
      <c r="E48" s="42"/>
      <c r="F48" s="88"/>
      <c r="G48" s="88"/>
    </row>
    <row r="49" spans="1:7" x14ac:dyDescent="0.3">
      <c r="A49" s="89"/>
      <c r="B49" s="89"/>
      <c r="C49" s="89"/>
      <c r="D49" s="89"/>
      <c r="E49" s="42"/>
      <c r="F49" s="43"/>
      <c r="G49" s="43"/>
    </row>
    <row r="50" spans="1:7" x14ac:dyDescent="0.3">
      <c r="A50" s="90"/>
      <c r="B50" s="90"/>
      <c r="C50" s="90"/>
      <c r="D50" s="90"/>
      <c r="E50" s="71"/>
      <c r="F50" s="72"/>
      <c r="G50" s="44"/>
    </row>
    <row r="51" spans="1:7" x14ac:dyDescent="0.3">
      <c r="A51" s="90"/>
      <c r="B51" s="90"/>
      <c r="C51" s="90"/>
      <c r="D51" s="90"/>
      <c r="E51" s="71"/>
      <c r="F51" s="73"/>
      <c r="G51" s="88"/>
    </row>
    <row r="52" spans="1:7" x14ac:dyDescent="0.3">
      <c r="A52" s="89"/>
      <c r="B52" s="89"/>
      <c r="C52" s="89"/>
      <c r="D52" s="89"/>
      <c r="E52" s="42"/>
      <c r="F52" s="88"/>
      <c r="G52" s="43"/>
    </row>
    <row r="53" spans="1:7" x14ac:dyDescent="0.3">
      <c r="A53" s="89"/>
      <c r="B53" s="89"/>
      <c r="C53" s="89"/>
      <c r="D53" s="89"/>
      <c r="E53" s="42"/>
      <c r="F53" s="88"/>
      <c r="G53" s="43"/>
    </row>
    <row r="54" spans="1:7" x14ac:dyDescent="0.3">
      <c r="A54" s="89"/>
      <c r="B54" s="89"/>
      <c r="C54" s="89"/>
      <c r="D54" s="89"/>
      <c r="E54" s="42"/>
      <c r="F54" s="88"/>
      <c r="G54" s="43"/>
    </row>
    <row r="55" spans="1:7" x14ac:dyDescent="0.3">
      <c r="A55" s="89"/>
      <c r="B55" s="89"/>
      <c r="C55" s="89"/>
      <c r="D55" s="89"/>
      <c r="E55" s="42"/>
      <c r="F55" s="88"/>
      <c r="G55" s="43"/>
    </row>
    <row r="56" spans="1:7" x14ac:dyDescent="0.3">
      <c r="A56" s="89"/>
      <c r="B56" s="89"/>
      <c r="C56" s="89"/>
      <c r="D56" s="89"/>
      <c r="E56" s="42"/>
      <c r="F56" s="88"/>
      <c r="G56" s="43"/>
    </row>
    <row r="57" spans="1:7" x14ac:dyDescent="0.3">
      <c r="A57" s="89"/>
      <c r="B57" s="89"/>
      <c r="C57" s="89"/>
      <c r="D57" s="89"/>
      <c r="E57" s="47"/>
      <c r="F57" s="43"/>
      <c r="G57" s="43"/>
    </row>
    <row r="58" spans="1:7" x14ac:dyDescent="0.3">
      <c r="A58" s="89"/>
      <c r="B58" s="89"/>
      <c r="C58" s="89"/>
      <c r="D58" s="89"/>
      <c r="E58" s="42"/>
      <c r="F58" s="43"/>
      <c r="G58" s="43"/>
    </row>
    <row r="59" spans="1:7" x14ac:dyDescent="0.3">
      <c r="A59" s="90"/>
      <c r="B59" s="90"/>
      <c r="C59" s="90"/>
      <c r="D59" s="90"/>
      <c r="E59" s="71"/>
      <c r="F59" s="72"/>
      <c r="G59" s="44"/>
    </row>
    <row r="60" spans="1:7" x14ac:dyDescent="0.3">
      <c r="A60" s="90"/>
      <c r="B60" s="90"/>
      <c r="C60" s="90"/>
      <c r="D60" s="90"/>
      <c r="E60" s="71"/>
      <c r="F60" s="72"/>
      <c r="G60" s="44"/>
    </row>
  </sheetData>
  <pageMargins left="0.7" right="0.7" top="0.75" bottom="0.75" header="0.3" footer="0.3"/>
  <pageSetup paperSize="9" orientation="portrait" r:id="rId1"/>
  <ignoredErrors>
    <ignoredError sqref="H17 H20:H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6"/>
  <sheetViews>
    <sheetView showGridLines="0" topLeftCell="B15" zoomScale="85" zoomScaleNormal="85" workbookViewId="0">
      <selection activeCell="G20" sqref="G20"/>
    </sheetView>
  </sheetViews>
  <sheetFormatPr defaultColWidth="8.88671875" defaultRowHeight="14.4" x14ac:dyDescent="0.3"/>
  <cols>
    <col min="1" max="2" width="43" customWidth="1"/>
    <col min="3" max="3" width="10.109375" customWidth="1"/>
    <col min="4" max="5" width="12.6640625" customWidth="1"/>
    <col min="6" max="6" width="15.109375" customWidth="1"/>
  </cols>
  <sheetData>
    <row r="1" spans="1:6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6" ht="18" x14ac:dyDescent="0.3">
      <c r="A2" s="6" t="s">
        <v>182</v>
      </c>
      <c r="B2" s="6" t="s">
        <v>183</v>
      </c>
    </row>
    <row r="3" spans="1:6" ht="28.8" x14ac:dyDescent="0.3">
      <c r="A3" s="26"/>
      <c r="B3" s="26"/>
      <c r="C3" s="8" t="s">
        <v>410</v>
      </c>
      <c r="D3" s="8" t="str">
        <f>'Peļņas vai zaudējumu pārskats'!D3</f>
        <v>01.01.2023.-31.03.2023.</v>
      </c>
      <c r="E3" s="8" t="str">
        <f>'Peļņas vai zaudējumu pārskats'!E3</f>
        <v>01.01.2022.-31.03.2022.</v>
      </c>
      <c r="F3" s="72"/>
    </row>
    <row r="4" spans="1:6" x14ac:dyDescent="0.3">
      <c r="A4" s="62" t="s">
        <v>184</v>
      </c>
      <c r="B4" s="70" t="s">
        <v>185</v>
      </c>
      <c r="C4" s="28"/>
      <c r="D4" s="30" t="s">
        <v>73</v>
      </c>
      <c r="E4" s="30" t="s">
        <v>73</v>
      </c>
      <c r="F4" s="88"/>
    </row>
    <row r="5" spans="1:6" x14ac:dyDescent="0.3">
      <c r="A5" s="93" t="s">
        <v>186</v>
      </c>
      <c r="B5" s="93" t="s">
        <v>187</v>
      </c>
      <c r="C5" s="63"/>
      <c r="D5" s="283">
        <f>'Peļņas vai zaudējumu pārskats'!D13</f>
        <v>5163691</v>
      </c>
      <c r="E5" s="283">
        <f>'Peļņas vai zaudējumu pārskats'!E13</f>
        <v>5433535</v>
      </c>
      <c r="F5" s="88"/>
    </row>
    <row r="6" spans="1:6" x14ac:dyDescent="0.3">
      <c r="A6" s="64" t="s">
        <v>188</v>
      </c>
      <c r="B6" s="64" t="s">
        <v>189</v>
      </c>
      <c r="C6" s="24"/>
      <c r="D6" s="192"/>
      <c r="E6" s="192"/>
      <c r="F6" s="43"/>
    </row>
    <row r="7" spans="1:6" x14ac:dyDescent="0.3">
      <c r="A7" s="92" t="s">
        <v>190</v>
      </c>
      <c r="B7" s="229" t="s">
        <v>191</v>
      </c>
      <c r="C7" s="179">
        <v>12</v>
      </c>
      <c r="D7" s="279">
        <v>4313825</v>
      </c>
      <c r="E7" s="279">
        <v>4275553</v>
      </c>
      <c r="F7" s="43"/>
    </row>
    <row r="8" spans="1:6" x14ac:dyDescent="0.3">
      <c r="A8" s="92" t="s">
        <v>192</v>
      </c>
      <c r="B8" s="229" t="s">
        <v>193</v>
      </c>
      <c r="C8" s="33"/>
      <c r="D8" s="279">
        <v>3286</v>
      </c>
      <c r="E8" s="279">
        <v>16579</v>
      </c>
      <c r="F8" s="43"/>
    </row>
    <row r="9" spans="1:6" x14ac:dyDescent="0.3">
      <c r="A9" s="92" t="s">
        <v>194</v>
      </c>
      <c r="B9" s="229" t="s">
        <v>195</v>
      </c>
      <c r="C9" s="33">
        <v>11</v>
      </c>
      <c r="D9" s="279">
        <v>187896</v>
      </c>
      <c r="E9" s="279">
        <v>157349</v>
      </c>
      <c r="F9" s="43"/>
    </row>
    <row r="10" spans="1:6" x14ac:dyDescent="0.3">
      <c r="A10" s="92" t="s">
        <v>196</v>
      </c>
      <c r="B10" s="229" t="s">
        <v>197</v>
      </c>
      <c r="C10" s="24"/>
      <c r="D10" s="279">
        <v>956</v>
      </c>
      <c r="E10" s="279">
        <v>-12176</v>
      </c>
      <c r="F10" s="43"/>
    </row>
    <row r="11" spans="1:6" x14ac:dyDescent="0.3">
      <c r="A11" s="92" t="s">
        <v>198</v>
      </c>
      <c r="B11" s="229" t="s">
        <v>199</v>
      </c>
      <c r="C11" s="33"/>
      <c r="D11" s="279">
        <v>300000</v>
      </c>
      <c r="E11" s="279">
        <v>285780</v>
      </c>
      <c r="F11" s="88"/>
    </row>
    <row r="12" spans="1:6" x14ac:dyDescent="0.3">
      <c r="A12" s="236" t="s">
        <v>200</v>
      </c>
      <c r="B12" s="264" t="s">
        <v>334</v>
      </c>
      <c r="C12" s="33"/>
      <c r="D12" s="279">
        <v>-184176</v>
      </c>
      <c r="E12" s="279">
        <v>-135315</v>
      </c>
      <c r="F12" s="88"/>
    </row>
    <row r="13" spans="1:6" x14ac:dyDescent="0.3">
      <c r="A13" s="92" t="s">
        <v>201</v>
      </c>
      <c r="B13" s="229" t="s">
        <v>202</v>
      </c>
      <c r="C13" s="24"/>
      <c r="D13" s="279">
        <v>515546</v>
      </c>
      <c r="E13" s="279">
        <v>94989</v>
      </c>
      <c r="F13" s="43"/>
    </row>
    <row r="14" spans="1:6" x14ac:dyDescent="0.3">
      <c r="A14" s="64" t="s">
        <v>203</v>
      </c>
      <c r="B14" s="64" t="s">
        <v>204</v>
      </c>
      <c r="C14" s="24"/>
      <c r="D14" s="280"/>
      <c r="E14" s="280"/>
      <c r="F14" s="43"/>
    </row>
    <row r="15" spans="1:6" ht="44.4" customHeight="1" x14ac:dyDescent="0.3">
      <c r="A15" s="229" t="s">
        <v>380</v>
      </c>
      <c r="B15" s="229" t="s">
        <v>407</v>
      </c>
      <c r="C15" s="24"/>
      <c r="D15" s="279">
        <v>3049620</v>
      </c>
      <c r="E15" s="279">
        <v>2790478</v>
      </c>
      <c r="F15" s="43"/>
    </row>
    <row r="16" spans="1:6" x14ac:dyDescent="0.3">
      <c r="A16" s="229" t="s">
        <v>369</v>
      </c>
      <c r="B16" s="229" t="s">
        <v>408</v>
      </c>
      <c r="C16" s="24"/>
      <c r="D16" s="279">
        <f>-3047-424640</f>
        <v>-427687</v>
      </c>
      <c r="E16" s="279">
        <f>28092+10689</f>
        <v>38781</v>
      </c>
      <c r="F16" s="43"/>
    </row>
    <row r="17" spans="1:6" ht="55.2" customHeight="1" x14ac:dyDescent="0.3">
      <c r="A17" s="230" t="s">
        <v>370</v>
      </c>
      <c r="B17" s="230" t="s">
        <v>345</v>
      </c>
      <c r="C17" s="28"/>
      <c r="D17" s="281">
        <v>-2176421</v>
      </c>
      <c r="E17" s="281">
        <v>3372690</v>
      </c>
      <c r="F17" s="43"/>
    </row>
    <row r="18" spans="1:6" x14ac:dyDescent="0.3">
      <c r="A18" s="230" t="s">
        <v>381</v>
      </c>
      <c r="B18" s="230" t="s">
        <v>409</v>
      </c>
      <c r="C18" s="28"/>
      <c r="D18" s="282">
        <v>0</v>
      </c>
      <c r="E18" s="282">
        <v>0</v>
      </c>
      <c r="F18" s="43"/>
    </row>
    <row r="19" spans="1:6" x14ac:dyDescent="0.3">
      <c r="A19" s="93" t="s">
        <v>205</v>
      </c>
      <c r="B19" s="93" t="s">
        <v>206</v>
      </c>
      <c r="C19" s="63"/>
      <c r="D19" s="191">
        <f>SUM(D7:D18)+D5</f>
        <v>10746536</v>
      </c>
      <c r="E19" s="191">
        <f>SUM(E7:E18)+E5</f>
        <v>16318243</v>
      </c>
    </row>
    <row r="20" spans="1:6" x14ac:dyDescent="0.3">
      <c r="A20" s="31" t="s">
        <v>207</v>
      </c>
      <c r="B20" s="31" t="s">
        <v>208</v>
      </c>
      <c r="C20" s="24"/>
      <c r="D20" s="193"/>
      <c r="E20" s="193"/>
    </row>
    <row r="21" spans="1:6" x14ac:dyDescent="0.3">
      <c r="A21" s="92" t="s">
        <v>209</v>
      </c>
      <c r="B21" s="92" t="s">
        <v>210</v>
      </c>
      <c r="C21" s="179"/>
      <c r="D21" s="184">
        <v>-3384306</v>
      </c>
      <c r="E21" s="184">
        <v>-2971506</v>
      </c>
      <c r="F21" s="72"/>
    </row>
    <row r="22" spans="1:6" x14ac:dyDescent="0.3">
      <c r="A22" s="92" t="s">
        <v>211</v>
      </c>
      <c r="B22" s="92" t="s">
        <v>212</v>
      </c>
      <c r="C22" s="33"/>
      <c r="D22" s="184">
        <v>-54636</v>
      </c>
      <c r="E22" s="184">
        <v>-217933</v>
      </c>
      <c r="F22" s="88"/>
    </row>
    <row r="23" spans="1:6" ht="28.8" x14ac:dyDescent="0.3">
      <c r="A23" s="92" t="s">
        <v>213</v>
      </c>
      <c r="B23" s="92" t="s">
        <v>214</v>
      </c>
      <c r="C23" s="24"/>
      <c r="D23" s="184">
        <v>336</v>
      </c>
      <c r="E23" s="184">
        <v>12176</v>
      </c>
      <c r="F23" s="88"/>
    </row>
    <row r="24" spans="1:6" ht="14.4" customHeight="1" x14ac:dyDescent="0.3">
      <c r="A24" s="65" t="s">
        <v>215</v>
      </c>
      <c r="B24" s="65" t="s">
        <v>216</v>
      </c>
      <c r="C24" s="67"/>
      <c r="D24" s="194">
        <v>1165060</v>
      </c>
      <c r="E24" s="194">
        <v>0</v>
      </c>
      <c r="F24" s="51"/>
    </row>
    <row r="25" spans="1:6" x14ac:dyDescent="0.3">
      <c r="A25" s="93" t="s">
        <v>217</v>
      </c>
      <c r="B25" s="93" t="s">
        <v>218</v>
      </c>
      <c r="C25" s="63"/>
      <c r="D25" s="191">
        <f>SUM(D21:D24)</f>
        <v>-2273546</v>
      </c>
      <c r="E25" s="191">
        <f>SUM(E21:E24)</f>
        <v>-3177263</v>
      </c>
      <c r="F25" s="43"/>
    </row>
    <row r="26" spans="1:6" x14ac:dyDescent="0.3">
      <c r="A26" s="31" t="s">
        <v>219</v>
      </c>
      <c r="B26" s="31" t="s">
        <v>220</v>
      </c>
      <c r="C26" s="24"/>
      <c r="D26" s="193"/>
      <c r="E26" s="193"/>
      <c r="F26" s="43"/>
    </row>
    <row r="27" spans="1:6" x14ac:dyDescent="0.3">
      <c r="A27" s="11" t="s">
        <v>221</v>
      </c>
      <c r="B27" s="11" t="s">
        <v>222</v>
      </c>
      <c r="C27" s="28"/>
      <c r="D27" s="189">
        <v>-586138</v>
      </c>
      <c r="E27" s="189">
        <v>-116341</v>
      </c>
      <c r="F27" s="43"/>
    </row>
    <row r="28" spans="1:6" ht="13.95" customHeight="1" x14ac:dyDescent="0.3">
      <c r="A28" s="65" t="s">
        <v>223</v>
      </c>
      <c r="B28" s="65" t="s">
        <v>224</v>
      </c>
      <c r="C28" s="66"/>
      <c r="D28" s="194">
        <v>0</v>
      </c>
      <c r="E28" s="194">
        <v>0</v>
      </c>
      <c r="F28" s="43"/>
    </row>
    <row r="29" spans="1:6" x14ac:dyDescent="0.3">
      <c r="A29" s="65" t="s">
        <v>225</v>
      </c>
      <c r="B29" s="65" t="s">
        <v>226</v>
      </c>
      <c r="C29" s="67"/>
      <c r="D29" s="194">
        <v>-3708692</v>
      </c>
      <c r="E29" s="194">
        <v>-27226655</v>
      </c>
      <c r="F29" s="51"/>
    </row>
    <row r="30" spans="1:6" x14ac:dyDescent="0.3">
      <c r="A30" s="65" t="s">
        <v>227</v>
      </c>
      <c r="B30" s="65" t="s">
        <v>228</v>
      </c>
      <c r="C30" s="67"/>
      <c r="D30" s="194">
        <v>-11369</v>
      </c>
      <c r="E30" s="194">
        <v>-18996</v>
      </c>
      <c r="F30" s="43"/>
    </row>
    <row r="31" spans="1:6" x14ac:dyDescent="0.3">
      <c r="A31" s="65" t="s">
        <v>229</v>
      </c>
      <c r="B31" s="65" t="s">
        <v>230</v>
      </c>
      <c r="C31" s="66"/>
      <c r="D31" s="194">
        <v>-1497</v>
      </c>
      <c r="E31" s="194">
        <v>-1030</v>
      </c>
      <c r="F31" s="88"/>
    </row>
    <row r="32" spans="1:6" x14ac:dyDescent="0.3">
      <c r="A32" s="93" t="s">
        <v>231</v>
      </c>
      <c r="B32" s="93" t="s">
        <v>232</v>
      </c>
      <c r="C32" s="63"/>
      <c r="D32" s="191">
        <f>SUM(D27:D31)</f>
        <v>-4307696</v>
      </c>
      <c r="E32" s="191">
        <f>SUM(E27:E31)</f>
        <v>-27363022</v>
      </c>
      <c r="F32" s="43"/>
    </row>
    <row r="33" spans="1:6" x14ac:dyDescent="0.3">
      <c r="A33" s="31" t="s">
        <v>233</v>
      </c>
      <c r="B33" s="31" t="s">
        <v>234</v>
      </c>
      <c r="C33" s="38"/>
      <c r="D33" s="195">
        <f>D19+D25+D32</f>
        <v>4165294</v>
      </c>
      <c r="E33" s="195">
        <f>E19+E25+E32</f>
        <v>-14222042</v>
      </c>
      <c r="F33" s="43"/>
    </row>
    <row r="34" spans="1:6" ht="28.8" x14ac:dyDescent="0.3">
      <c r="A34" s="27" t="s">
        <v>235</v>
      </c>
      <c r="B34" s="27" t="s">
        <v>236</v>
      </c>
      <c r="C34" s="37"/>
      <c r="D34" s="196">
        <v>10967116</v>
      </c>
      <c r="E34" s="196">
        <v>14676110</v>
      </c>
      <c r="F34" s="88"/>
    </row>
    <row r="35" spans="1:6" ht="29.4" thickBot="1" x14ac:dyDescent="0.35">
      <c r="A35" s="68" t="s">
        <v>237</v>
      </c>
      <c r="B35" s="68" t="s">
        <v>238</v>
      </c>
      <c r="C35" s="69"/>
      <c r="D35" s="197">
        <f>D34+D33</f>
        <v>15132410</v>
      </c>
      <c r="E35" s="197">
        <f>E34+E33</f>
        <v>454068</v>
      </c>
      <c r="F35" s="43"/>
    </row>
    <row r="36" spans="1:6" ht="15" thickTop="1" x14ac:dyDescent="0.3">
      <c r="A36" s="90"/>
      <c r="B36" s="90"/>
      <c r="C36" s="90"/>
      <c r="D36" s="71"/>
      <c r="E36" s="72"/>
      <c r="F36" s="44"/>
    </row>
    <row r="37" spans="1:6" x14ac:dyDescent="0.3">
      <c r="A37" s="90"/>
      <c r="B37" s="90"/>
      <c r="C37" s="90"/>
      <c r="D37" s="71"/>
      <c r="E37" s="73"/>
      <c r="F37" s="88"/>
    </row>
    <row r="38" spans="1:6" x14ac:dyDescent="0.3">
      <c r="A38" s="89"/>
      <c r="B38" s="89"/>
      <c r="C38" s="89"/>
      <c r="D38" s="42"/>
      <c r="E38" s="88"/>
      <c r="F38" s="43"/>
    </row>
    <row r="39" spans="1:6" x14ac:dyDescent="0.3">
      <c r="A39" s="89"/>
      <c r="B39" s="89"/>
      <c r="C39" s="89"/>
      <c r="D39" s="42"/>
      <c r="E39" s="88"/>
      <c r="F39" s="43"/>
    </row>
    <row r="40" spans="1:6" x14ac:dyDescent="0.3">
      <c r="A40" s="89"/>
      <c r="B40" s="89"/>
      <c r="C40" s="89"/>
      <c r="D40" s="42"/>
      <c r="E40" s="88"/>
      <c r="F40" s="43"/>
    </row>
    <row r="41" spans="1:6" x14ac:dyDescent="0.3">
      <c r="A41" s="89"/>
      <c r="B41" s="89"/>
      <c r="C41" s="89"/>
      <c r="D41" s="42"/>
      <c r="E41" s="88"/>
      <c r="F41" s="43"/>
    </row>
    <row r="42" spans="1:6" x14ac:dyDescent="0.3">
      <c r="A42" s="89"/>
      <c r="B42" s="89"/>
      <c r="C42" s="89"/>
      <c r="D42" s="42"/>
      <c r="E42" s="88"/>
      <c r="F42" s="43"/>
    </row>
    <row r="43" spans="1:6" x14ac:dyDescent="0.3">
      <c r="A43" s="89"/>
      <c r="B43" s="89"/>
      <c r="C43" s="89"/>
      <c r="D43" s="47"/>
      <c r="E43" s="43"/>
      <c r="F43" s="43"/>
    </row>
    <row r="44" spans="1:6" x14ac:dyDescent="0.3">
      <c r="A44" s="89"/>
      <c r="B44" s="89"/>
      <c r="C44" s="89"/>
      <c r="D44" s="42"/>
      <c r="E44" s="43"/>
      <c r="F44" s="43"/>
    </row>
    <row r="45" spans="1:6" x14ac:dyDescent="0.3">
      <c r="A45" s="90"/>
      <c r="B45" s="90"/>
      <c r="C45" s="90"/>
      <c r="D45" s="71"/>
      <c r="E45" s="72"/>
      <c r="F45" s="44"/>
    </row>
    <row r="46" spans="1:6" x14ac:dyDescent="0.3">
      <c r="A46" s="90"/>
      <c r="B46" s="90"/>
      <c r="C46" s="90"/>
      <c r="D46" s="71"/>
      <c r="E46" s="72"/>
      <c r="F46" s="4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E6DA-8D93-4109-8E89-BC1FBB8F94D3}">
  <sheetPr>
    <tabColor rgb="FF92D050"/>
  </sheetPr>
  <dimension ref="A1:F52"/>
  <sheetViews>
    <sheetView workbookViewId="0">
      <selection activeCell="B11" sqref="B11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284" customFormat="1" ht="43.2" x14ac:dyDescent="0.3">
      <c r="A1" s="140" t="str">
        <f>'[1]Galvenie darbības rādītāji'!A1</f>
        <v>AKCIJU SABIEDRĪBAS "CONEXUS BALTIC GRID" Saīsinātie starpperiodu finanšu pārskati par periodu no 01.01.2023. līdz 31.03.2023.</v>
      </c>
      <c r="B1" s="140" t="str">
        <f>'[1]Galvenie darbības rādītāji'!B1</f>
        <v>JOINT STOCK COMPANY CONEXUS BALTIC GRID Condensed interim statements for the period from 01.01.2023 until 31.03.2023</v>
      </c>
    </row>
    <row r="2" spans="1:6" x14ac:dyDescent="0.3">
      <c r="A2" s="352" t="s">
        <v>439</v>
      </c>
      <c r="B2" s="352" t="s">
        <v>440</v>
      </c>
    </row>
    <row r="3" spans="1:6" ht="28.8" x14ac:dyDescent="0.3">
      <c r="A3" s="353" t="s">
        <v>441</v>
      </c>
      <c r="B3" s="353" t="s">
        <v>442</v>
      </c>
    </row>
    <row r="4" spans="1:6" ht="57.6" x14ac:dyDescent="0.3">
      <c r="A4" s="354"/>
      <c r="B4" s="354"/>
      <c r="C4" s="355" t="s">
        <v>347</v>
      </c>
      <c r="D4" s="355" t="s">
        <v>348</v>
      </c>
      <c r="E4" s="355" t="s">
        <v>349</v>
      </c>
      <c r="F4" s="355" t="s">
        <v>443</v>
      </c>
    </row>
    <row r="5" spans="1:6" x14ac:dyDescent="0.3">
      <c r="A5" s="356"/>
      <c r="B5" s="357"/>
      <c r="C5" s="358" t="s">
        <v>73</v>
      </c>
      <c r="D5" s="358" t="s">
        <v>73</v>
      </c>
      <c r="E5" s="358" t="s">
        <v>73</v>
      </c>
      <c r="F5" s="358" t="s">
        <v>73</v>
      </c>
    </row>
    <row r="6" spans="1:6" x14ac:dyDescent="0.3">
      <c r="A6" s="357" t="s">
        <v>11</v>
      </c>
      <c r="B6" s="359" t="s">
        <v>50</v>
      </c>
      <c r="C6" s="360">
        <v>8079841</v>
      </c>
      <c r="D6" s="360">
        <v>7658941</v>
      </c>
      <c r="E6" s="360">
        <v>15738782</v>
      </c>
      <c r="F6" s="360">
        <f t="shared" ref="F6:F14" si="0">C6+D6-E6</f>
        <v>0</v>
      </c>
    </row>
    <row r="7" spans="1:6" x14ac:dyDescent="0.3">
      <c r="A7" s="357" t="s">
        <v>351</v>
      </c>
      <c r="B7" s="357" t="s">
        <v>52</v>
      </c>
      <c r="C7" s="361">
        <v>35478</v>
      </c>
      <c r="D7" s="361">
        <v>161426</v>
      </c>
      <c r="E7" s="362">
        <v>196904</v>
      </c>
      <c r="F7" s="360">
        <f t="shared" si="0"/>
        <v>0</v>
      </c>
    </row>
    <row r="8" spans="1:6" x14ac:dyDescent="0.3">
      <c r="A8" s="357" t="s">
        <v>352</v>
      </c>
      <c r="B8" s="359" t="s">
        <v>54</v>
      </c>
      <c r="C8" s="361">
        <v>-554431</v>
      </c>
      <c r="D8" s="361">
        <v>-914073</v>
      </c>
      <c r="E8" s="362">
        <v>-1468504</v>
      </c>
      <c r="F8" s="360">
        <f t="shared" si="0"/>
        <v>0</v>
      </c>
    </row>
    <row r="9" spans="1:6" x14ac:dyDescent="0.3">
      <c r="A9" s="357" t="s">
        <v>353</v>
      </c>
      <c r="B9" s="359" t="s">
        <v>56</v>
      </c>
      <c r="C9" s="361">
        <v>-2102750</v>
      </c>
      <c r="D9" s="361">
        <v>-1630718</v>
      </c>
      <c r="E9" s="362">
        <v>-3733468</v>
      </c>
      <c r="F9" s="360">
        <f t="shared" si="0"/>
        <v>0</v>
      </c>
    </row>
    <row r="10" spans="1:6" x14ac:dyDescent="0.3">
      <c r="A10" s="357" t="s">
        <v>354</v>
      </c>
      <c r="B10" s="359" t="s">
        <v>58</v>
      </c>
      <c r="C10" s="361">
        <v>-358476</v>
      </c>
      <c r="D10" s="361">
        <v>-191074</v>
      </c>
      <c r="E10" s="362">
        <v>-549550</v>
      </c>
      <c r="F10" s="360">
        <f t="shared" si="0"/>
        <v>0</v>
      </c>
    </row>
    <row r="11" spans="1:6" ht="28.8" x14ac:dyDescent="0.3">
      <c r="A11" s="357" t="s">
        <v>355</v>
      </c>
      <c r="B11" s="359" t="s">
        <v>444</v>
      </c>
      <c r="C11" s="361">
        <v>-2486906</v>
      </c>
      <c r="D11" s="361">
        <v>-2018101</v>
      </c>
      <c r="E11" s="360">
        <v>-4505007</v>
      </c>
      <c r="F11" s="360">
        <f t="shared" si="0"/>
        <v>0</v>
      </c>
    </row>
    <row r="12" spans="1:6" x14ac:dyDescent="0.3">
      <c r="A12" s="357" t="s">
        <v>356</v>
      </c>
      <c r="B12" s="359" t="s">
        <v>64</v>
      </c>
      <c r="C12" s="361">
        <v>-303681</v>
      </c>
      <c r="D12" s="361">
        <v>-211785</v>
      </c>
      <c r="E12" s="360">
        <v>-515466</v>
      </c>
      <c r="F12" s="360">
        <f t="shared" si="0"/>
        <v>0</v>
      </c>
    </row>
    <row r="13" spans="1:6" x14ac:dyDescent="0.3">
      <c r="A13" s="357" t="s">
        <v>357</v>
      </c>
      <c r="B13" s="359" t="s">
        <v>68</v>
      </c>
      <c r="C13" s="360">
        <v>0</v>
      </c>
      <c r="D13" s="360">
        <v>0</v>
      </c>
      <c r="E13" s="360">
        <v>0</v>
      </c>
      <c r="F13" s="360">
        <f t="shared" si="0"/>
        <v>0</v>
      </c>
    </row>
    <row r="14" spans="1:6" ht="15" thickBot="1" x14ac:dyDescent="0.35">
      <c r="A14" s="363" t="s">
        <v>75</v>
      </c>
      <c r="B14" s="364" t="s">
        <v>358</v>
      </c>
      <c r="C14" s="365">
        <v>2309075</v>
      </c>
      <c r="D14" s="365">
        <v>2854616</v>
      </c>
      <c r="E14" s="365">
        <v>5163691</v>
      </c>
      <c r="F14" s="365">
        <f t="shared" si="0"/>
        <v>0</v>
      </c>
    </row>
    <row r="15" spans="1:6" ht="15" thickTop="1" x14ac:dyDescent="0.3"/>
    <row r="16" spans="1:6" ht="28.8" x14ac:dyDescent="0.3">
      <c r="A16" s="353" t="s">
        <v>445</v>
      </c>
      <c r="B16" s="353" t="s">
        <v>446</v>
      </c>
      <c r="C16" s="366"/>
      <c r="D16" s="366"/>
      <c r="E16" s="366"/>
      <c r="F16" s="366"/>
    </row>
    <row r="17" spans="1:6" ht="57.6" x14ac:dyDescent="0.3">
      <c r="A17" s="354"/>
      <c r="B17" s="354"/>
      <c r="C17" s="355" t="s">
        <v>347</v>
      </c>
      <c r="D17" s="355" t="s">
        <v>348</v>
      </c>
      <c r="E17" s="355" t="s">
        <v>349</v>
      </c>
      <c r="F17" s="355" t="s">
        <v>443</v>
      </c>
    </row>
    <row r="18" spans="1:6" x14ac:dyDescent="0.3">
      <c r="A18" s="356"/>
      <c r="B18" s="357"/>
      <c r="C18" s="358" t="s">
        <v>73</v>
      </c>
      <c r="D18" s="358" t="s">
        <v>73</v>
      </c>
      <c r="E18" s="358" t="s">
        <v>73</v>
      </c>
      <c r="F18" s="358" t="s">
        <v>73</v>
      </c>
    </row>
    <row r="19" spans="1:6" x14ac:dyDescent="0.3">
      <c r="A19" s="357" t="s">
        <v>11</v>
      </c>
      <c r="B19" s="359" t="s">
        <v>50</v>
      </c>
      <c r="C19" s="360">
        <v>9271411</v>
      </c>
      <c r="D19" s="360">
        <v>6508367</v>
      </c>
      <c r="E19" s="360">
        <v>15779778</v>
      </c>
      <c r="F19" s="360">
        <f t="shared" ref="F19:F27" si="1">C19+D19-E19</f>
        <v>0</v>
      </c>
    </row>
    <row r="20" spans="1:6" x14ac:dyDescent="0.3">
      <c r="A20" s="357" t="s">
        <v>351</v>
      </c>
      <c r="B20" s="357" t="s">
        <v>52</v>
      </c>
      <c r="C20" s="361">
        <v>53171.616000000002</v>
      </c>
      <c r="D20" s="361">
        <v>118802.38400000001</v>
      </c>
      <c r="E20" s="360">
        <v>171974</v>
      </c>
      <c r="F20" s="360">
        <f t="shared" si="1"/>
        <v>0</v>
      </c>
    </row>
    <row r="21" spans="1:6" x14ac:dyDescent="0.3">
      <c r="A21" s="357" t="s">
        <v>352</v>
      </c>
      <c r="B21" s="359" t="s">
        <v>54</v>
      </c>
      <c r="C21" s="361">
        <v>-1421655</v>
      </c>
      <c r="D21" s="361">
        <v>-800748</v>
      </c>
      <c r="E21" s="360">
        <v>-2222403</v>
      </c>
      <c r="F21" s="360">
        <f t="shared" si="1"/>
        <v>0</v>
      </c>
    </row>
    <row r="22" spans="1:6" x14ac:dyDescent="0.3">
      <c r="A22" s="357" t="s">
        <v>353</v>
      </c>
      <c r="B22" s="359" t="s">
        <v>56</v>
      </c>
      <c r="C22" s="361">
        <v>-1941204</v>
      </c>
      <c r="D22" s="361">
        <v>-1321701</v>
      </c>
      <c r="E22" s="360">
        <v>-3262905</v>
      </c>
      <c r="F22" s="360">
        <f t="shared" si="1"/>
        <v>0</v>
      </c>
    </row>
    <row r="23" spans="1:6" x14ac:dyDescent="0.3">
      <c r="A23" s="357" t="s">
        <v>354</v>
      </c>
      <c r="B23" s="359" t="s">
        <v>58</v>
      </c>
      <c r="C23" s="361">
        <v>-348847.61599999998</v>
      </c>
      <c r="D23" s="361">
        <v>-139290.38399999999</v>
      </c>
      <c r="E23" s="360">
        <v>-488138</v>
      </c>
      <c r="F23" s="360">
        <f t="shared" si="1"/>
        <v>0</v>
      </c>
    </row>
    <row r="24" spans="1:6" ht="28.8" x14ac:dyDescent="0.3">
      <c r="A24" s="357" t="s">
        <v>355</v>
      </c>
      <c r="B24" s="359" t="s">
        <v>444</v>
      </c>
      <c r="C24" s="361">
        <v>-2545471</v>
      </c>
      <c r="D24" s="361">
        <v>-1904010</v>
      </c>
      <c r="E24" s="360">
        <v>-4449481</v>
      </c>
      <c r="F24" s="360">
        <f t="shared" si="1"/>
        <v>0</v>
      </c>
    </row>
    <row r="25" spans="1:6" x14ac:dyDescent="0.3">
      <c r="A25" s="357" t="s">
        <v>356</v>
      </c>
      <c r="B25" s="359" t="s">
        <v>64</v>
      </c>
      <c r="C25" s="361">
        <v>-59829</v>
      </c>
      <c r="D25" s="361">
        <v>-35461</v>
      </c>
      <c r="E25" s="360">
        <v>-95290</v>
      </c>
      <c r="F25" s="360">
        <f t="shared" si="1"/>
        <v>0</v>
      </c>
    </row>
    <row r="26" spans="1:6" x14ac:dyDescent="0.3">
      <c r="A26" s="357" t="s">
        <v>357</v>
      </c>
      <c r="B26" s="359" t="s">
        <v>68</v>
      </c>
      <c r="C26" s="360">
        <v>0</v>
      </c>
      <c r="D26" s="360">
        <v>0</v>
      </c>
      <c r="E26" s="360">
        <v>0</v>
      </c>
      <c r="F26" s="360">
        <f t="shared" si="1"/>
        <v>0</v>
      </c>
    </row>
    <row r="27" spans="1:6" ht="15" thickBot="1" x14ac:dyDescent="0.35">
      <c r="A27" s="363" t="s">
        <v>75</v>
      </c>
      <c r="B27" s="364" t="s">
        <v>358</v>
      </c>
      <c r="C27" s="365">
        <v>3007576</v>
      </c>
      <c r="D27" s="365">
        <v>2425959</v>
      </c>
      <c r="E27" s="365">
        <v>5433535</v>
      </c>
      <c r="F27" s="365">
        <f t="shared" si="1"/>
        <v>0</v>
      </c>
    </row>
    <row r="28" spans="1:6" ht="15" thickTop="1" x14ac:dyDescent="0.3"/>
    <row r="29" spans="1:6" ht="28.8" x14ac:dyDescent="0.3">
      <c r="A29" s="353" t="s">
        <v>447</v>
      </c>
      <c r="B29" s="353" t="s">
        <v>448</v>
      </c>
      <c r="C29" s="367"/>
      <c r="D29" s="367"/>
      <c r="E29" s="367"/>
      <c r="F29" s="367"/>
    </row>
    <row r="30" spans="1:6" ht="57.6" x14ac:dyDescent="0.3">
      <c r="A30" s="354"/>
      <c r="B30" s="354"/>
      <c r="C30" s="355" t="s">
        <v>347</v>
      </c>
      <c r="D30" s="355" t="s">
        <v>348</v>
      </c>
      <c r="E30" s="355" t="s">
        <v>349</v>
      </c>
      <c r="F30" s="355" t="s">
        <v>443</v>
      </c>
    </row>
    <row r="31" spans="1:6" x14ac:dyDescent="0.3">
      <c r="A31" s="356"/>
      <c r="B31" s="357"/>
      <c r="C31" s="358" t="s">
        <v>73</v>
      </c>
      <c r="D31" s="358" t="s">
        <v>73</v>
      </c>
      <c r="E31" s="358" t="s">
        <v>73</v>
      </c>
      <c r="F31" s="358" t="s">
        <v>73</v>
      </c>
    </row>
    <row r="32" spans="1:6" x14ac:dyDescent="0.3">
      <c r="A32" s="359" t="s">
        <v>359</v>
      </c>
      <c r="B32" s="359" t="s">
        <v>18</v>
      </c>
      <c r="C32" s="360">
        <v>236271632</v>
      </c>
      <c r="D32" s="360">
        <v>230526048</v>
      </c>
      <c r="E32" s="360">
        <v>466797680</v>
      </c>
      <c r="F32" s="360">
        <f>C32+D32-E32</f>
        <v>0</v>
      </c>
    </row>
    <row r="33" spans="1:6" ht="29.4" thickBot="1" x14ac:dyDescent="0.35">
      <c r="A33" s="368" t="s">
        <v>449</v>
      </c>
      <c r="B33" s="368" t="s">
        <v>360</v>
      </c>
      <c r="C33" s="369">
        <v>1045500</v>
      </c>
      <c r="D33" s="369">
        <v>4915647</v>
      </c>
      <c r="E33" s="370">
        <v>5961147</v>
      </c>
      <c r="F33" s="370">
        <f>C33+D33-E33</f>
        <v>0</v>
      </c>
    </row>
    <row r="34" spans="1:6" ht="15" thickTop="1" x14ac:dyDescent="0.3"/>
    <row r="35" spans="1:6" ht="28.8" x14ac:dyDescent="0.3">
      <c r="A35" s="353" t="s">
        <v>450</v>
      </c>
      <c r="B35" s="353" t="s">
        <v>451</v>
      </c>
      <c r="C35" s="367"/>
      <c r="D35" s="367"/>
      <c r="E35" s="367"/>
      <c r="F35" s="367"/>
    </row>
    <row r="36" spans="1:6" ht="57.6" x14ac:dyDescent="0.3">
      <c r="A36" s="354"/>
      <c r="B36" s="354"/>
      <c r="C36" s="355" t="s">
        <v>347</v>
      </c>
      <c r="D36" s="355" t="s">
        <v>348</v>
      </c>
      <c r="E36" s="355" t="s">
        <v>349</v>
      </c>
      <c r="F36" s="355" t="s">
        <v>443</v>
      </c>
    </row>
    <row r="37" spans="1:6" x14ac:dyDescent="0.3">
      <c r="A37" s="356"/>
      <c r="B37" s="357"/>
      <c r="C37" s="358" t="s">
        <v>73</v>
      </c>
      <c r="D37" s="358" t="s">
        <v>73</v>
      </c>
      <c r="E37" s="358" t="s">
        <v>73</v>
      </c>
      <c r="F37" s="358" t="s">
        <v>73</v>
      </c>
    </row>
    <row r="38" spans="1:6" x14ac:dyDescent="0.3">
      <c r="A38" s="359" t="s">
        <v>359</v>
      </c>
      <c r="B38" s="359" t="s">
        <v>18</v>
      </c>
      <c r="C38" s="360">
        <v>233820537</v>
      </c>
      <c r="D38" s="360">
        <v>215920584</v>
      </c>
      <c r="E38" s="360">
        <v>449741121</v>
      </c>
      <c r="F38" s="360">
        <f>C38+D38-E38</f>
        <v>0</v>
      </c>
    </row>
    <row r="39" spans="1:6" ht="29.4" thickBot="1" x14ac:dyDescent="0.35">
      <c r="A39" s="368" t="s">
        <v>449</v>
      </c>
      <c r="B39" s="368" t="s">
        <v>360</v>
      </c>
      <c r="C39" s="369">
        <v>950775</v>
      </c>
      <c r="D39" s="369">
        <v>2183669</v>
      </c>
      <c r="E39" s="370">
        <v>3134444</v>
      </c>
      <c r="F39" s="370">
        <f>C39+D39-E39</f>
        <v>0</v>
      </c>
    </row>
    <row r="40" spans="1:6" ht="15" thickTop="1" x14ac:dyDescent="0.3"/>
    <row r="42" spans="1:6" x14ac:dyDescent="0.3">
      <c r="A42" s="371" t="s">
        <v>361</v>
      </c>
      <c r="B42" s="372" t="s">
        <v>362</v>
      </c>
      <c r="C42" s="373"/>
      <c r="D42" s="373"/>
      <c r="E42" s="373"/>
      <c r="F42" s="373"/>
    </row>
    <row r="43" spans="1:6" ht="57.6" x14ac:dyDescent="0.3">
      <c r="A43" s="353" t="s">
        <v>452</v>
      </c>
      <c r="B43" s="353" t="s">
        <v>453</v>
      </c>
      <c r="C43" s="373"/>
      <c r="D43" s="373"/>
      <c r="E43" s="373"/>
      <c r="F43" s="373"/>
    </row>
    <row r="44" spans="1:6" x14ac:dyDescent="0.3">
      <c r="A44" s="374"/>
      <c r="B44" s="374"/>
      <c r="C44" s="355" t="s">
        <v>347</v>
      </c>
      <c r="D44" s="355" t="s">
        <v>348</v>
      </c>
      <c r="E44" s="355" t="s">
        <v>349</v>
      </c>
      <c r="F44" s="355" t="s">
        <v>350</v>
      </c>
    </row>
    <row r="45" spans="1:6" x14ac:dyDescent="0.3">
      <c r="A45" s="356"/>
      <c r="B45" s="357"/>
      <c r="C45" s="358" t="s">
        <v>73</v>
      </c>
      <c r="D45" s="358" t="s">
        <v>73</v>
      </c>
      <c r="E45" s="358" t="s">
        <v>73</v>
      </c>
      <c r="F45" s="358" t="s">
        <v>73</v>
      </c>
    </row>
    <row r="46" spans="1:6" ht="15" thickBot="1" x14ac:dyDescent="0.35">
      <c r="A46" s="368" t="s">
        <v>363</v>
      </c>
      <c r="B46" s="368" t="s">
        <v>364</v>
      </c>
      <c r="C46" s="369">
        <v>6860051.6699999999</v>
      </c>
      <c r="D46" s="369">
        <v>4624127.79</v>
      </c>
      <c r="E46" s="369">
        <v>11484179.460000001</v>
      </c>
      <c r="F46" s="370">
        <f>C46+D46-E46</f>
        <v>0</v>
      </c>
    </row>
    <row r="47" spans="1:6" ht="15" thickTop="1" x14ac:dyDescent="0.3">
      <c r="A47" s="367"/>
      <c r="B47" s="367"/>
      <c r="C47" s="375"/>
      <c r="D47" s="375"/>
      <c r="E47" s="375"/>
      <c r="F47" s="367"/>
    </row>
    <row r="48" spans="1:6" ht="57.6" x14ac:dyDescent="0.3">
      <c r="A48" s="353" t="s">
        <v>454</v>
      </c>
      <c r="B48" s="353" t="s">
        <v>455</v>
      </c>
      <c r="C48" s="373"/>
      <c r="D48" s="373"/>
      <c r="E48" s="373"/>
      <c r="F48" s="373"/>
    </row>
    <row r="49" spans="1:6" x14ac:dyDescent="0.3">
      <c r="A49" s="374"/>
      <c r="B49" s="374"/>
      <c r="C49" s="355" t="s">
        <v>347</v>
      </c>
      <c r="D49" s="355" t="s">
        <v>348</v>
      </c>
      <c r="E49" s="355" t="s">
        <v>349</v>
      </c>
      <c r="F49" s="355" t="s">
        <v>350</v>
      </c>
    </row>
    <row r="50" spans="1:6" x14ac:dyDescent="0.3">
      <c r="A50" s="356"/>
      <c r="B50" s="357"/>
      <c r="C50" s="358" t="s">
        <v>73</v>
      </c>
      <c r="D50" s="358" t="s">
        <v>73</v>
      </c>
      <c r="E50" s="358" t="s">
        <v>73</v>
      </c>
      <c r="F50" s="358" t="s">
        <v>73</v>
      </c>
    </row>
    <row r="51" spans="1:6" ht="15" thickBot="1" x14ac:dyDescent="0.35">
      <c r="A51" s="368" t="s">
        <v>363</v>
      </c>
      <c r="B51" s="368" t="s">
        <v>364</v>
      </c>
      <c r="C51" s="369">
        <v>5576787.7799999993</v>
      </c>
      <c r="D51" s="369">
        <v>4556885.88</v>
      </c>
      <c r="E51" s="369">
        <v>10133673.66</v>
      </c>
      <c r="F51" s="370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1"/>
  <sheetViews>
    <sheetView showGridLines="0" topLeftCell="A38" zoomScale="85" zoomScaleNormal="85" workbookViewId="0">
      <selection activeCell="C60" sqref="C60"/>
    </sheetView>
  </sheetViews>
  <sheetFormatPr defaultColWidth="8.88671875" defaultRowHeight="14.4" x14ac:dyDescent="0.3"/>
  <cols>
    <col min="1" max="2" width="43" style="98" customWidth="1"/>
    <col min="3" max="4" width="15.5546875" style="98" customWidth="1"/>
    <col min="5" max="5" width="15.109375" style="98" customWidth="1"/>
    <col min="6" max="16384" width="8.88671875" style="98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5" x14ac:dyDescent="0.3">
      <c r="A2" s="76" t="s">
        <v>335</v>
      </c>
      <c r="B2" s="76" t="s">
        <v>50</v>
      </c>
    </row>
    <row r="3" spans="1:5" ht="28.8" x14ac:dyDescent="0.3">
      <c r="A3" s="17" t="s">
        <v>414</v>
      </c>
      <c r="B3" s="17" t="s">
        <v>413</v>
      </c>
      <c r="C3" s="116" t="str">
        <f>'Peļņas vai zaudējumu pārskats'!D3</f>
        <v>01.01.2023.-31.03.2023.</v>
      </c>
      <c r="D3" s="116" t="str">
        <f>'Peļņas vai zaudējumu pārskats'!E3</f>
        <v>01.01.2022.-31.03.2022.</v>
      </c>
      <c r="E3" s="72"/>
    </row>
    <row r="4" spans="1:5" x14ac:dyDescent="0.3">
      <c r="A4" s="10"/>
      <c r="B4" s="2"/>
      <c r="C4" s="143" t="s">
        <v>73</v>
      </c>
      <c r="D4" s="143" t="s">
        <v>73</v>
      </c>
      <c r="E4" s="88"/>
    </row>
    <row r="5" spans="1:5" x14ac:dyDescent="0.3">
      <c r="A5" s="92" t="s">
        <v>239</v>
      </c>
      <c r="B5" s="18" t="s">
        <v>240</v>
      </c>
      <c r="C5" s="145">
        <v>7840874</v>
      </c>
      <c r="D5" s="145">
        <v>9137794</v>
      </c>
      <c r="E5" s="88"/>
    </row>
    <row r="6" spans="1:5" x14ac:dyDescent="0.3">
      <c r="A6" s="15" t="s">
        <v>382</v>
      </c>
      <c r="B6" s="15" t="s">
        <v>243</v>
      </c>
      <c r="C6" s="1">
        <v>238967</v>
      </c>
      <c r="D6" s="1">
        <v>133617</v>
      </c>
      <c r="E6" s="88"/>
    </row>
    <row r="7" spans="1:5" s="128" customFormat="1" x14ac:dyDescent="0.3">
      <c r="A7" s="31" t="s">
        <v>239</v>
      </c>
      <c r="B7" s="299" t="s">
        <v>240</v>
      </c>
      <c r="C7" s="147">
        <f>C5+C6</f>
        <v>8079841</v>
      </c>
      <c r="D7" s="147">
        <f>D5+D6</f>
        <v>9271411</v>
      </c>
      <c r="E7" s="72"/>
    </row>
    <row r="8" spans="1:5" x14ac:dyDescent="0.3">
      <c r="A8" s="92" t="s">
        <v>241</v>
      </c>
      <c r="B8" s="92" t="s">
        <v>242</v>
      </c>
      <c r="C8" s="1">
        <v>7658941</v>
      </c>
      <c r="D8" s="1">
        <v>6508367</v>
      </c>
      <c r="E8" s="43"/>
    </row>
    <row r="9" spans="1:5" s="128" customFormat="1" x14ac:dyDescent="0.3">
      <c r="A9" s="31" t="s">
        <v>241</v>
      </c>
      <c r="B9" s="299" t="s">
        <v>242</v>
      </c>
      <c r="C9" s="148">
        <f>C8</f>
        <v>7658941</v>
      </c>
      <c r="D9" s="148">
        <f>D8</f>
        <v>6508367</v>
      </c>
      <c r="E9" s="44"/>
    </row>
    <row r="10" spans="1:5" s="128" customFormat="1" ht="15" thickBot="1" x14ac:dyDescent="0.35">
      <c r="A10" s="286" t="s">
        <v>171</v>
      </c>
      <c r="B10" s="287" t="s">
        <v>173</v>
      </c>
      <c r="C10" s="77">
        <f>C7+C9</f>
        <v>15738782</v>
      </c>
      <c r="D10" s="77">
        <f>D7+D9</f>
        <v>15779778</v>
      </c>
      <c r="E10" s="44"/>
    </row>
    <row r="11" spans="1:5" ht="15" thickTop="1" x14ac:dyDescent="0.3">
      <c r="A11" s="89"/>
      <c r="B11" s="89"/>
      <c r="C11" s="42"/>
      <c r="D11" s="88"/>
      <c r="E11" s="43"/>
    </row>
    <row r="12" spans="1:5" s="128" customFormat="1" ht="29.4" customHeight="1" x14ac:dyDescent="0.3">
      <c r="A12" s="26" t="s">
        <v>383</v>
      </c>
      <c r="B12" s="26"/>
      <c r="C12" s="116" t="str">
        <f>C3</f>
        <v>01.01.2023.-31.03.2023.</v>
      </c>
      <c r="D12" s="116" t="str">
        <f>D3</f>
        <v>01.01.2022.-31.03.2022.</v>
      </c>
      <c r="E12" s="72"/>
    </row>
    <row r="13" spans="1:5" x14ac:dyDescent="0.3">
      <c r="A13" s="10"/>
      <c r="B13" s="2"/>
      <c r="C13" s="143" t="s">
        <v>73</v>
      </c>
      <c r="D13" s="143" t="s">
        <v>73</v>
      </c>
      <c r="E13" s="88"/>
    </row>
    <row r="14" spans="1:5" x14ac:dyDescent="0.3">
      <c r="A14" s="92" t="s">
        <v>383</v>
      </c>
      <c r="B14" s="10" t="s">
        <v>411</v>
      </c>
      <c r="C14" s="145">
        <v>5118725</v>
      </c>
      <c r="D14" s="145">
        <v>10157259</v>
      </c>
      <c r="E14" s="88"/>
    </row>
    <row r="15" spans="1:5" x14ac:dyDescent="0.3">
      <c r="A15" s="92" t="s">
        <v>384</v>
      </c>
      <c r="B15" s="10" t="s">
        <v>412</v>
      </c>
      <c r="C15" s="150">
        <v>-4879758</v>
      </c>
      <c r="D15" s="150">
        <v>-10023642</v>
      </c>
      <c r="E15" s="43"/>
    </row>
    <row r="16" spans="1:5" ht="15" thickBot="1" x14ac:dyDescent="0.35">
      <c r="A16" s="75"/>
      <c r="B16" s="12"/>
      <c r="C16" s="77">
        <f>SUM(C14:C15)</f>
        <v>238967</v>
      </c>
      <c r="D16" s="77">
        <f>SUM(D14:D15)</f>
        <v>133617</v>
      </c>
      <c r="E16" s="43"/>
    </row>
    <row r="17" spans="1:5" ht="15" thickTop="1" x14ac:dyDescent="0.3">
      <c r="A17" s="89"/>
      <c r="B17" s="89"/>
      <c r="C17" s="42"/>
      <c r="D17" s="88"/>
      <c r="E17" s="43"/>
    </row>
    <row r="18" spans="1:5" x14ac:dyDescent="0.3">
      <c r="A18" s="78" t="s">
        <v>336</v>
      </c>
      <c r="B18" s="76" t="s">
        <v>52</v>
      </c>
      <c r="E18" s="88"/>
    </row>
    <row r="19" spans="1:5" ht="28.8" x14ac:dyDescent="0.3">
      <c r="A19" s="25"/>
      <c r="B19" s="25"/>
      <c r="C19" s="116" t="str">
        <f>C3</f>
        <v>01.01.2023.-31.03.2023.</v>
      </c>
      <c r="D19" s="116" t="str">
        <f>D3</f>
        <v>01.01.2022.-31.03.2022.</v>
      </c>
      <c r="E19" s="43"/>
    </row>
    <row r="20" spans="1:5" x14ac:dyDescent="0.3">
      <c r="A20" s="10"/>
      <c r="B20" s="2"/>
      <c r="C20" s="143" t="s">
        <v>73</v>
      </c>
      <c r="D20" s="143" t="s">
        <v>73</v>
      </c>
      <c r="E20" s="88"/>
    </row>
    <row r="21" spans="1:5" x14ac:dyDescent="0.3">
      <c r="A21" s="92" t="s">
        <v>244</v>
      </c>
      <c r="B21" s="10" t="s">
        <v>415</v>
      </c>
      <c r="C21" s="271">
        <v>184176</v>
      </c>
      <c r="D21" s="149">
        <v>135315</v>
      </c>
      <c r="E21" s="43"/>
    </row>
    <row r="22" spans="1:5" x14ac:dyDescent="0.3">
      <c r="A22" s="92" t="s">
        <v>245</v>
      </c>
      <c r="B22" s="10" t="s">
        <v>52</v>
      </c>
      <c r="C22" s="271">
        <v>12392</v>
      </c>
      <c r="D22" s="149">
        <v>36659</v>
      </c>
      <c r="E22" s="43"/>
    </row>
    <row r="23" spans="1:5" x14ac:dyDescent="0.3">
      <c r="A23" s="301" t="s">
        <v>419</v>
      </c>
      <c r="B23" s="376" t="s">
        <v>458</v>
      </c>
      <c r="C23" s="271">
        <v>336</v>
      </c>
      <c r="D23" s="149">
        <v>0</v>
      </c>
      <c r="E23" s="43"/>
    </row>
    <row r="24" spans="1:5" ht="15" thickBot="1" x14ac:dyDescent="0.35">
      <c r="A24" s="75"/>
      <c r="B24" s="12"/>
      <c r="C24" s="222">
        <f>SUM(C21:C23)</f>
        <v>196904</v>
      </c>
      <c r="D24" s="222">
        <f>SUM(D21:D23)</f>
        <v>171974</v>
      </c>
      <c r="E24" s="43"/>
    </row>
    <row r="25" spans="1:5" ht="15" thickTop="1" x14ac:dyDescent="0.3">
      <c r="A25" s="90"/>
      <c r="B25" s="90"/>
      <c r="C25" s="71"/>
      <c r="D25" s="72"/>
      <c r="E25" s="43"/>
    </row>
    <row r="26" spans="1:5" x14ac:dyDescent="0.3">
      <c r="A26" s="76" t="s">
        <v>337</v>
      </c>
      <c r="B26" s="76" t="s">
        <v>54</v>
      </c>
    </row>
    <row r="27" spans="1:5" ht="28.8" x14ac:dyDescent="0.3">
      <c r="A27" s="25"/>
      <c r="B27" s="25"/>
      <c r="C27" s="116" t="str">
        <f>C19</f>
        <v>01.01.2023.-31.03.2023.</v>
      </c>
      <c r="D27" s="116" t="str">
        <f>D19</f>
        <v>01.01.2022.-31.03.2022.</v>
      </c>
    </row>
    <row r="28" spans="1:5" ht="14.4" customHeight="1" x14ac:dyDescent="0.3">
      <c r="A28" s="10"/>
      <c r="B28" s="10"/>
      <c r="C28" s="143" t="s">
        <v>73</v>
      </c>
      <c r="D28" s="143" t="s">
        <v>74</v>
      </c>
    </row>
    <row r="29" spans="1:5" ht="28.8" x14ac:dyDescent="0.3">
      <c r="A29" s="15" t="s">
        <v>246</v>
      </c>
      <c r="B29" s="18" t="s">
        <v>247</v>
      </c>
      <c r="C29" s="223">
        <v>602190</v>
      </c>
      <c r="D29" s="145">
        <v>1315781</v>
      </c>
    </row>
    <row r="30" spans="1:5" ht="14.4" customHeight="1" x14ac:dyDescent="0.3">
      <c r="A30" s="15" t="s">
        <v>248</v>
      </c>
      <c r="B30" s="92" t="s">
        <v>249</v>
      </c>
      <c r="C30" s="1">
        <v>199201</v>
      </c>
      <c r="D30" s="1">
        <v>223899</v>
      </c>
    </row>
    <row r="31" spans="1:5" ht="14.4" customHeight="1" x14ac:dyDescent="0.3">
      <c r="A31" s="15" t="s">
        <v>250</v>
      </c>
      <c r="B31" s="92" t="s">
        <v>251</v>
      </c>
      <c r="C31" s="1">
        <v>389689</v>
      </c>
      <c r="D31" s="1">
        <v>401047</v>
      </c>
    </row>
    <row r="32" spans="1:5" ht="14.4" customHeight="1" x14ac:dyDescent="0.3">
      <c r="A32" s="15" t="s">
        <v>252</v>
      </c>
      <c r="B32" s="92" t="s">
        <v>253</v>
      </c>
      <c r="C32" s="1">
        <v>198482</v>
      </c>
      <c r="D32" s="1">
        <v>203637</v>
      </c>
    </row>
    <row r="33" spans="1:5" ht="14.4" customHeight="1" x14ac:dyDescent="0.3">
      <c r="A33" s="15" t="s">
        <v>254</v>
      </c>
      <c r="B33" s="92" t="s">
        <v>255</v>
      </c>
      <c r="C33" s="1">
        <v>78942</v>
      </c>
      <c r="D33" s="1">
        <v>78039</v>
      </c>
    </row>
    <row r="34" spans="1:5" ht="15" thickBot="1" x14ac:dyDescent="0.35">
      <c r="A34" s="16"/>
      <c r="B34" s="16"/>
      <c r="C34" s="77">
        <f>SUM(C29:C33)</f>
        <v>1468504</v>
      </c>
      <c r="D34" s="77">
        <f>SUM(D29:D33)</f>
        <v>2222403</v>
      </c>
    </row>
    <row r="35" spans="1:5" ht="15" thickTop="1" x14ac:dyDescent="0.3">
      <c r="A35" s="89"/>
      <c r="B35" s="89"/>
      <c r="C35" s="42"/>
      <c r="D35" s="88"/>
      <c r="E35" s="43"/>
    </row>
    <row r="36" spans="1:5" x14ac:dyDescent="0.3">
      <c r="A36" s="76" t="s">
        <v>338</v>
      </c>
      <c r="B36" s="76" t="s">
        <v>56</v>
      </c>
    </row>
    <row r="37" spans="1:5" ht="28.8" x14ac:dyDescent="0.3">
      <c r="A37" s="25"/>
      <c r="B37" s="25"/>
      <c r="C37" s="116" t="str">
        <f>C27</f>
        <v>01.01.2023.-31.03.2023.</v>
      </c>
      <c r="D37" s="116" t="str">
        <f>D27</f>
        <v>01.01.2022.-31.03.2022.</v>
      </c>
    </row>
    <row r="38" spans="1:5" ht="14.4" customHeight="1" x14ac:dyDescent="0.3">
      <c r="A38" s="10"/>
      <c r="B38" s="10"/>
      <c r="C38" s="143" t="s">
        <v>73</v>
      </c>
      <c r="D38" s="143" t="s">
        <v>256</v>
      </c>
    </row>
    <row r="39" spans="1:5" ht="14.4" customHeight="1" x14ac:dyDescent="0.3">
      <c r="A39" s="15" t="s">
        <v>257</v>
      </c>
      <c r="B39" s="18" t="s">
        <v>258</v>
      </c>
      <c r="C39" s="145">
        <v>2876442</v>
      </c>
      <c r="D39" s="145">
        <v>2524025</v>
      </c>
    </row>
    <row r="40" spans="1:5" ht="28.95" customHeight="1" x14ac:dyDescent="0.3">
      <c r="A40" s="15" t="s">
        <v>259</v>
      </c>
      <c r="B40" s="92" t="s">
        <v>416</v>
      </c>
      <c r="C40" s="1">
        <v>676194</v>
      </c>
      <c r="D40" s="1">
        <v>595641</v>
      </c>
    </row>
    <row r="41" spans="1:5" x14ac:dyDescent="0.3">
      <c r="A41" s="15" t="s">
        <v>260</v>
      </c>
      <c r="B41" s="92" t="s">
        <v>261</v>
      </c>
      <c r="C41" s="1">
        <v>177443</v>
      </c>
      <c r="D41" s="1">
        <v>139144</v>
      </c>
    </row>
    <row r="42" spans="1:5" ht="14.4" customHeight="1" x14ac:dyDescent="0.3">
      <c r="A42" s="65" t="s">
        <v>262</v>
      </c>
      <c r="B42" s="11" t="s">
        <v>263</v>
      </c>
      <c r="C42" s="146">
        <v>3389</v>
      </c>
      <c r="D42" s="146">
        <v>4095</v>
      </c>
    </row>
    <row r="43" spans="1:5" ht="15" thickBot="1" x14ac:dyDescent="0.35">
      <c r="A43" s="79" t="s">
        <v>264</v>
      </c>
      <c r="B43" s="79"/>
      <c r="C43" s="221">
        <f>SUM(C39:C42)</f>
        <v>3733468</v>
      </c>
      <c r="D43" s="221">
        <f>SUM(D39:D42)</f>
        <v>3262905</v>
      </c>
    </row>
    <row r="44" spans="1:5" ht="15" thickTop="1" x14ac:dyDescent="0.3">
      <c r="A44" s="89"/>
      <c r="B44" s="89"/>
      <c r="C44" s="42"/>
      <c r="D44" s="88"/>
      <c r="E44" s="43"/>
    </row>
    <row r="45" spans="1:5" x14ac:dyDescent="0.3">
      <c r="A45" s="76" t="s">
        <v>339</v>
      </c>
      <c r="B45" s="76" t="s">
        <v>265</v>
      </c>
    </row>
    <row r="46" spans="1:5" ht="28.8" x14ac:dyDescent="0.3">
      <c r="A46" s="25"/>
      <c r="B46" s="25"/>
      <c r="C46" s="116" t="str">
        <f>C37</f>
        <v>01.01.2023.-31.03.2023.</v>
      </c>
      <c r="D46" s="116" t="str">
        <f>D37</f>
        <v>01.01.2022.-31.03.2022.</v>
      </c>
    </row>
    <row r="47" spans="1:5" ht="14.4" customHeight="1" x14ac:dyDescent="0.3">
      <c r="A47" s="10"/>
      <c r="B47" s="10"/>
      <c r="C47" s="143" t="s">
        <v>73</v>
      </c>
      <c r="D47" s="143" t="s">
        <v>74</v>
      </c>
    </row>
    <row r="48" spans="1:5" ht="14.4" customHeight="1" x14ac:dyDescent="0.3">
      <c r="A48" s="60" t="s">
        <v>266</v>
      </c>
      <c r="B48" s="18" t="s">
        <v>267</v>
      </c>
      <c r="C48" s="145">
        <v>183971</v>
      </c>
      <c r="D48" s="145">
        <v>203877</v>
      </c>
    </row>
    <row r="49" spans="1:4" ht="14.4" customHeight="1" x14ac:dyDescent="0.3">
      <c r="A49" s="15" t="s">
        <v>268</v>
      </c>
      <c r="B49" s="11" t="s">
        <v>269</v>
      </c>
      <c r="C49" s="145">
        <v>365579</v>
      </c>
      <c r="D49" s="146">
        <v>284261</v>
      </c>
    </row>
    <row r="50" spans="1:4" x14ac:dyDescent="0.3">
      <c r="A50" s="65" t="s">
        <v>270</v>
      </c>
      <c r="B50" s="65" t="s">
        <v>271</v>
      </c>
      <c r="C50" s="184">
        <v>0</v>
      </c>
      <c r="D50" s="184">
        <v>0</v>
      </c>
    </row>
    <row r="51" spans="1:4" ht="15" thickBot="1" x14ac:dyDescent="0.35">
      <c r="A51" s="5"/>
      <c r="B51" s="5"/>
      <c r="C51" s="77">
        <f>SUM(C48:C50)</f>
        <v>549550</v>
      </c>
      <c r="D51" s="77">
        <f>SUM(D48:D50)</f>
        <v>488138</v>
      </c>
    </row>
    <row r="52" spans="1:4" ht="35.4" customHeight="1" thickTop="1" x14ac:dyDescent="0.3">
      <c r="A52" s="139" t="s">
        <v>272</v>
      </c>
      <c r="B52" s="139" t="s">
        <v>273</v>
      </c>
      <c r="C52" s="139"/>
      <c r="D52" s="139"/>
    </row>
    <row r="54" spans="1:4" x14ac:dyDescent="0.3">
      <c r="A54" s="78" t="s">
        <v>340</v>
      </c>
      <c r="B54" s="78" t="s">
        <v>274</v>
      </c>
    </row>
    <row r="55" spans="1:4" ht="28.8" x14ac:dyDescent="0.3">
      <c r="A55" s="26"/>
      <c r="B55" s="142"/>
      <c r="C55" s="116" t="str">
        <f>C46</f>
        <v>01.01.2023.-31.03.2023.</v>
      </c>
      <c r="D55" s="116" t="str">
        <f>D46</f>
        <v>01.01.2022.-31.03.2022.</v>
      </c>
    </row>
    <row r="56" spans="1:4" x14ac:dyDescent="0.3">
      <c r="A56" s="92"/>
      <c r="B56" s="143"/>
      <c r="C56" s="143" t="s">
        <v>73</v>
      </c>
      <c r="D56" s="143" t="s">
        <v>73</v>
      </c>
    </row>
    <row r="57" spans="1:4" x14ac:dyDescent="0.3">
      <c r="A57" s="92" t="s">
        <v>221</v>
      </c>
      <c r="B57" s="18" t="s">
        <v>222</v>
      </c>
      <c r="C57" s="145">
        <v>510329</v>
      </c>
      <c r="D57" s="145">
        <v>89602</v>
      </c>
    </row>
    <row r="58" spans="1:4" x14ac:dyDescent="0.3">
      <c r="A58" s="92" t="s">
        <v>275</v>
      </c>
      <c r="B58" s="92" t="s">
        <v>418</v>
      </c>
      <c r="C58" s="1">
        <v>5219</v>
      </c>
      <c r="D58" s="1">
        <v>5387</v>
      </c>
    </row>
    <row r="59" spans="1:4" x14ac:dyDescent="0.3">
      <c r="A59" s="65" t="s">
        <v>385</v>
      </c>
      <c r="B59" s="98" t="s">
        <v>417</v>
      </c>
      <c r="C59" s="158">
        <v>-80</v>
      </c>
      <c r="D59" s="158">
        <v>301</v>
      </c>
    </row>
    <row r="60" spans="1:4" ht="15" thickBot="1" x14ac:dyDescent="0.35">
      <c r="A60" s="34"/>
      <c r="B60" s="36"/>
      <c r="C60" s="36">
        <f>SUM(C57:C59)</f>
        <v>515468</v>
      </c>
      <c r="D60" s="36">
        <f>SUM(D57:D59)</f>
        <v>95290</v>
      </c>
    </row>
    <row r="61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92"/>
  <sheetViews>
    <sheetView showGridLines="0" topLeftCell="D44" zoomScale="85" zoomScaleNormal="85" workbookViewId="0">
      <selection activeCell="H106" sqref="H106"/>
    </sheetView>
  </sheetViews>
  <sheetFormatPr defaultColWidth="8.88671875" defaultRowHeight="14.4" x14ac:dyDescent="0.3"/>
  <cols>
    <col min="1" max="2" width="43" style="98" customWidth="1"/>
    <col min="3" max="4" width="13.5546875" style="98" customWidth="1"/>
    <col min="5" max="5" width="14.6640625" style="98" bestFit="1" customWidth="1"/>
    <col min="6" max="8" width="13.5546875" style="98" customWidth="1"/>
    <col min="9" max="9" width="14.33203125" style="98" customWidth="1"/>
    <col min="10" max="10" width="13.5546875" style="98" customWidth="1"/>
    <col min="11" max="16384" width="8.88671875" style="98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5" x14ac:dyDescent="0.3">
      <c r="A2" s="76" t="s">
        <v>341</v>
      </c>
      <c r="B2" s="76" t="s">
        <v>92</v>
      </c>
    </row>
    <row r="3" spans="1:5" ht="43.2" x14ac:dyDescent="0.3">
      <c r="A3" s="80"/>
      <c r="B3" s="80"/>
      <c r="C3" s="225" t="s">
        <v>276</v>
      </c>
      <c r="D3" s="225" t="s">
        <v>277</v>
      </c>
      <c r="E3" s="225" t="s">
        <v>278</v>
      </c>
    </row>
    <row r="4" spans="1:5" ht="28.8" x14ac:dyDescent="0.3">
      <c r="A4" s="80"/>
      <c r="B4" s="80"/>
      <c r="C4" s="248" t="s">
        <v>279</v>
      </c>
      <c r="D4" s="248" t="s">
        <v>280</v>
      </c>
      <c r="E4" s="248" t="s">
        <v>281</v>
      </c>
    </row>
    <row r="5" spans="1:5" x14ac:dyDescent="0.3">
      <c r="A5" s="81" t="s">
        <v>386</v>
      </c>
      <c r="B5" s="81" t="s">
        <v>282</v>
      </c>
      <c r="C5" s="82" t="s">
        <v>283</v>
      </c>
      <c r="D5" s="82" t="s">
        <v>283</v>
      </c>
      <c r="E5" s="82" t="s">
        <v>283</v>
      </c>
    </row>
    <row r="6" spans="1:5" x14ac:dyDescent="0.3">
      <c r="A6" s="242" t="s">
        <v>295</v>
      </c>
      <c r="B6" s="244">
        <v>44561</v>
      </c>
      <c r="C6" s="162">
        <v>8189289</v>
      </c>
      <c r="D6" s="162">
        <v>61054</v>
      </c>
      <c r="E6" s="162">
        <f>C6+D6</f>
        <v>8250343</v>
      </c>
    </row>
    <row r="7" spans="1:5" x14ac:dyDescent="0.3">
      <c r="A7" s="11" t="s">
        <v>284</v>
      </c>
      <c r="B7" s="11" t="s">
        <v>285</v>
      </c>
      <c r="C7" s="158">
        <v>0</v>
      </c>
      <c r="D7" s="158">
        <v>217933</v>
      </c>
      <c r="E7" s="162">
        <f t="shared" ref="E7:E9" si="0">C7+D7</f>
        <v>217933</v>
      </c>
    </row>
    <row r="8" spans="1:5" x14ac:dyDescent="0.3">
      <c r="A8" s="15" t="s">
        <v>286</v>
      </c>
      <c r="B8" s="15" t="s">
        <v>287</v>
      </c>
      <c r="C8" s="160">
        <v>192835</v>
      </c>
      <c r="D8" s="160">
        <v>-192835</v>
      </c>
      <c r="E8" s="162">
        <f t="shared" si="0"/>
        <v>0</v>
      </c>
    </row>
    <row r="9" spans="1:5" x14ac:dyDescent="0.3">
      <c r="A9" s="65" t="s">
        <v>288</v>
      </c>
      <c r="B9" s="65" t="s">
        <v>289</v>
      </c>
      <c r="C9" s="160">
        <v>0</v>
      </c>
      <c r="D9" s="160">
        <v>0</v>
      </c>
      <c r="E9" s="162">
        <f t="shared" si="0"/>
        <v>0</v>
      </c>
    </row>
    <row r="10" spans="1:5" x14ac:dyDescent="0.3">
      <c r="A10" s="267" t="s">
        <v>388</v>
      </c>
      <c r="B10" s="245">
        <v>44651</v>
      </c>
      <c r="C10" s="163">
        <f>SUM(C6:C9)</f>
        <v>8382124</v>
      </c>
      <c r="D10" s="163">
        <f t="shared" ref="D10:E10" si="1">SUM(D6:D9)</f>
        <v>86152</v>
      </c>
      <c r="E10" s="163">
        <f t="shared" si="1"/>
        <v>8468276</v>
      </c>
    </row>
    <row r="11" spans="1:5" x14ac:dyDescent="0.3">
      <c r="A11" s="11" t="s">
        <v>284</v>
      </c>
      <c r="B11" s="11" t="s">
        <v>285</v>
      </c>
      <c r="C11" s="158">
        <v>0</v>
      </c>
      <c r="D11" s="158">
        <v>557424</v>
      </c>
      <c r="E11" s="162">
        <f t="shared" ref="E11:E13" si="2">C11+D11</f>
        <v>557424</v>
      </c>
    </row>
    <row r="12" spans="1:5" x14ac:dyDescent="0.3">
      <c r="A12" s="15" t="s">
        <v>286</v>
      </c>
      <c r="B12" s="15" t="s">
        <v>287</v>
      </c>
      <c r="C12" s="160">
        <v>594581</v>
      </c>
      <c r="D12" s="160">
        <v>-594581</v>
      </c>
      <c r="E12" s="162">
        <f t="shared" si="2"/>
        <v>0</v>
      </c>
    </row>
    <row r="13" spans="1:5" x14ac:dyDescent="0.3">
      <c r="A13" s="65" t="s">
        <v>288</v>
      </c>
      <c r="B13" s="65" t="s">
        <v>289</v>
      </c>
      <c r="C13" s="160">
        <v>-185204</v>
      </c>
      <c r="D13" s="160">
        <v>0</v>
      </c>
      <c r="E13" s="162">
        <f t="shared" si="2"/>
        <v>-185204</v>
      </c>
    </row>
    <row r="14" spans="1:5" x14ac:dyDescent="0.3">
      <c r="A14" s="267" t="s">
        <v>387</v>
      </c>
      <c r="B14" s="245">
        <v>44926</v>
      </c>
      <c r="C14" s="163">
        <f>SUM(C10:C13)</f>
        <v>8791501</v>
      </c>
      <c r="D14" s="163">
        <f t="shared" ref="D14:E14" si="3">SUM(D10:D13)</f>
        <v>48995</v>
      </c>
      <c r="E14" s="163">
        <f t="shared" si="3"/>
        <v>8840496</v>
      </c>
    </row>
    <row r="15" spans="1:5" x14ac:dyDescent="0.3">
      <c r="A15" s="83" t="s">
        <v>290</v>
      </c>
      <c r="B15" s="83" t="s">
        <v>291</v>
      </c>
      <c r="C15" s="164"/>
      <c r="D15" s="164"/>
      <c r="E15" s="164"/>
    </row>
    <row r="16" spans="1:5" x14ac:dyDescent="0.3">
      <c r="A16" s="237" t="str">
        <f>A6</f>
        <v>31.12.2021.</v>
      </c>
      <c r="B16" s="267">
        <f>B6</f>
        <v>44561</v>
      </c>
      <c r="C16" s="163">
        <v>6209094</v>
      </c>
      <c r="D16" s="163">
        <v>0</v>
      </c>
      <c r="E16" s="163">
        <f>C16+D16</f>
        <v>6209094</v>
      </c>
    </row>
    <row r="17" spans="1:5" x14ac:dyDescent="0.3">
      <c r="A17" s="11" t="s">
        <v>292</v>
      </c>
      <c r="B17" s="11" t="s">
        <v>293</v>
      </c>
      <c r="C17" s="158">
        <v>157349</v>
      </c>
      <c r="D17" s="158">
        <v>0</v>
      </c>
      <c r="E17" s="163">
        <f t="shared" ref="E17:E18" si="4">C17+D17</f>
        <v>157349</v>
      </c>
    </row>
    <row r="18" spans="1:5" x14ac:dyDescent="0.3">
      <c r="A18" s="65" t="s">
        <v>288</v>
      </c>
      <c r="B18" s="65" t="s">
        <v>289</v>
      </c>
      <c r="C18" s="160">
        <v>0</v>
      </c>
      <c r="D18" s="160">
        <v>0</v>
      </c>
      <c r="E18" s="163">
        <f t="shared" si="4"/>
        <v>0</v>
      </c>
    </row>
    <row r="19" spans="1:5" x14ac:dyDescent="0.3">
      <c r="A19" s="267" t="str">
        <f>A10</f>
        <v>31.03.2022.</v>
      </c>
      <c r="B19" s="267">
        <f>B10</f>
        <v>44651</v>
      </c>
      <c r="C19" s="163">
        <f>SUM(C16:C18)</f>
        <v>6366443</v>
      </c>
      <c r="D19" s="163">
        <v>0</v>
      </c>
      <c r="E19" s="163">
        <f t="shared" ref="E19" si="5">SUM(E16:E18)</f>
        <v>6366443</v>
      </c>
    </row>
    <row r="20" spans="1:5" x14ac:dyDescent="0.3">
      <c r="A20" s="11" t="s">
        <v>292</v>
      </c>
      <c r="B20" s="11" t="s">
        <v>293</v>
      </c>
      <c r="C20" s="158">
        <v>551248</v>
      </c>
      <c r="D20" s="158">
        <v>0</v>
      </c>
      <c r="E20" s="163">
        <f t="shared" ref="E20:E21" si="6">C20+D20</f>
        <v>551248</v>
      </c>
    </row>
    <row r="21" spans="1:5" x14ac:dyDescent="0.3">
      <c r="A21" s="65" t="s">
        <v>288</v>
      </c>
      <c r="B21" s="65" t="s">
        <v>289</v>
      </c>
      <c r="C21" s="160">
        <v>-185204</v>
      </c>
      <c r="D21" s="160">
        <v>0</v>
      </c>
      <c r="E21" s="163">
        <f t="shared" si="6"/>
        <v>-185204</v>
      </c>
    </row>
    <row r="22" spans="1:5" ht="15" thickBot="1" x14ac:dyDescent="0.35">
      <c r="A22" s="268" t="str">
        <f>A14</f>
        <v>31.12.2022.</v>
      </c>
      <c r="B22" s="268">
        <f>B14</f>
        <v>44926</v>
      </c>
      <c r="C22" s="165">
        <f>SUM(C19:C21)</f>
        <v>6732487</v>
      </c>
      <c r="D22" s="165">
        <v>0</v>
      </c>
      <c r="E22" s="165">
        <f t="shared" ref="E22" si="7">SUM(E19:E21)</f>
        <v>6732487</v>
      </c>
    </row>
    <row r="23" spans="1:5" ht="15" thickTop="1" x14ac:dyDescent="0.3">
      <c r="A23" s="93" t="s">
        <v>296</v>
      </c>
      <c r="B23" s="93" t="s">
        <v>294</v>
      </c>
      <c r="C23" s="159">
        <f>C6-C16</f>
        <v>1980195</v>
      </c>
      <c r="D23" s="159">
        <f>D6-D16</f>
        <v>61054</v>
      </c>
      <c r="E23" s="159">
        <f t="shared" ref="E23" si="8">E6-E16</f>
        <v>2041249</v>
      </c>
    </row>
    <row r="24" spans="1:5" x14ac:dyDescent="0.3">
      <c r="A24" s="93" t="s">
        <v>389</v>
      </c>
      <c r="B24" s="93" t="s">
        <v>391</v>
      </c>
      <c r="C24" s="159">
        <f>C10-C19</f>
        <v>2015681</v>
      </c>
      <c r="D24" s="159">
        <f>D10-D19</f>
        <v>86152</v>
      </c>
      <c r="E24" s="159">
        <f>E10-E19</f>
        <v>2101833</v>
      </c>
    </row>
    <row r="25" spans="1:5" ht="15" thickBot="1" x14ac:dyDescent="0.35">
      <c r="A25" s="79" t="s">
        <v>390</v>
      </c>
      <c r="B25" s="79" t="s">
        <v>392</v>
      </c>
      <c r="C25" s="157">
        <f>C14-C22</f>
        <v>2059014</v>
      </c>
      <c r="D25" s="157">
        <f>D14-D22</f>
        <v>48995</v>
      </c>
      <c r="E25" s="157">
        <f>E14-E22</f>
        <v>2108009</v>
      </c>
    </row>
    <row r="26" spans="1:5" ht="15" thickTop="1" x14ac:dyDescent="0.3">
      <c r="A26" s="89"/>
      <c r="B26" s="89"/>
      <c r="C26" s="172"/>
      <c r="D26" s="173"/>
      <c r="E26" s="173"/>
    </row>
    <row r="27" spans="1:5" x14ac:dyDescent="0.3">
      <c r="A27" s="76" t="s">
        <v>341</v>
      </c>
      <c r="B27" s="76" t="s">
        <v>92</v>
      </c>
      <c r="C27" s="174"/>
      <c r="D27" s="174"/>
      <c r="E27" s="174"/>
    </row>
    <row r="28" spans="1:5" ht="43.2" x14ac:dyDescent="0.3">
      <c r="A28" s="80"/>
      <c r="B28" s="80"/>
      <c r="C28" s="175" t="s">
        <v>276</v>
      </c>
      <c r="D28" s="175" t="s">
        <v>277</v>
      </c>
      <c r="E28" s="175" t="s">
        <v>278</v>
      </c>
    </row>
    <row r="29" spans="1:5" ht="28.8" x14ac:dyDescent="0.3">
      <c r="A29" s="80"/>
      <c r="B29" s="80"/>
      <c r="C29" s="248" t="s">
        <v>279</v>
      </c>
      <c r="D29" s="248" t="s">
        <v>280</v>
      </c>
      <c r="E29" s="248" t="s">
        <v>281</v>
      </c>
    </row>
    <row r="30" spans="1:5" x14ac:dyDescent="0.3">
      <c r="A30" s="81" t="s">
        <v>386</v>
      </c>
      <c r="B30" s="81" t="s">
        <v>282</v>
      </c>
      <c r="C30" s="161" t="s">
        <v>283</v>
      </c>
      <c r="D30" s="161" t="s">
        <v>283</v>
      </c>
      <c r="E30" s="161" t="s">
        <v>283</v>
      </c>
    </row>
    <row r="31" spans="1:5" x14ac:dyDescent="0.3">
      <c r="A31" s="288" t="str">
        <f>A22</f>
        <v>31.12.2022.</v>
      </c>
      <c r="B31" s="288">
        <f>B22</f>
        <v>44926</v>
      </c>
      <c r="C31" s="162">
        <f>C14</f>
        <v>8791501</v>
      </c>
      <c r="D31" s="162">
        <f>D14</f>
        <v>48995</v>
      </c>
      <c r="E31" s="162">
        <f>C31+D31</f>
        <v>8840496</v>
      </c>
    </row>
    <row r="32" spans="1:5" x14ac:dyDescent="0.3">
      <c r="A32" s="11" t="s">
        <v>284</v>
      </c>
      <c r="B32" s="249" t="s">
        <v>285</v>
      </c>
      <c r="C32" s="158">
        <v>0</v>
      </c>
      <c r="D32" s="158">
        <v>61816</v>
      </c>
      <c r="E32" s="162">
        <f t="shared" ref="E32:E34" si="9">C32+D32</f>
        <v>61816</v>
      </c>
    </row>
    <row r="33" spans="1:10" x14ac:dyDescent="0.3">
      <c r="A33" s="15" t="s">
        <v>286</v>
      </c>
      <c r="B33" s="266" t="s">
        <v>287</v>
      </c>
      <c r="C33" s="160">
        <v>12380</v>
      </c>
      <c r="D33" s="160">
        <v>-12380</v>
      </c>
      <c r="E33" s="162">
        <f t="shared" si="9"/>
        <v>0</v>
      </c>
    </row>
    <row r="34" spans="1:10" x14ac:dyDescent="0.3">
      <c r="A34" s="65" t="s">
        <v>288</v>
      </c>
      <c r="B34" s="250" t="s">
        <v>289</v>
      </c>
      <c r="C34" s="160">
        <v>-2250</v>
      </c>
      <c r="D34" s="160">
        <v>0</v>
      </c>
      <c r="E34" s="162">
        <f t="shared" si="9"/>
        <v>-2250</v>
      </c>
    </row>
    <row r="35" spans="1:10" x14ac:dyDescent="0.3">
      <c r="A35" s="267" t="s">
        <v>393</v>
      </c>
      <c r="B35" s="245">
        <v>45016</v>
      </c>
      <c r="C35" s="163">
        <f>SUM(C31:C34)</f>
        <v>8801631</v>
      </c>
      <c r="D35" s="163">
        <f t="shared" ref="D35:E35" si="10">SUM(D31:D34)</f>
        <v>98431</v>
      </c>
      <c r="E35" s="163">
        <f t="shared" si="10"/>
        <v>8900062</v>
      </c>
    </row>
    <row r="36" spans="1:10" x14ac:dyDescent="0.3">
      <c r="A36" s="83" t="s">
        <v>290</v>
      </c>
      <c r="B36" s="83" t="s">
        <v>291</v>
      </c>
      <c r="C36" s="164"/>
      <c r="D36" s="164"/>
      <c r="E36" s="164"/>
    </row>
    <row r="37" spans="1:10" x14ac:dyDescent="0.3">
      <c r="A37" s="288" t="str">
        <f>A31</f>
        <v>31.12.2022.</v>
      </c>
      <c r="B37" s="288">
        <f>B31</f>
        <v>44926</v>
      </c>
      <c r="C37" s="163">
        <f>C22</f>
        <v>6732487</v>
      </c>
      <c r="D37" s="163">
        <f>D22</f>
        <v>0</v>
      </c>
      <c r="E37" s="163">
        <f>C37+D37</f>
        <v>6732487</v>
      </c>
    </row>
    <row r="38" spans="1:10" x14ac:dyDescent="0.3">
      <c r="A38" s="11" t="s">
        <v>292</v>
      </c>
      <c r="B38" s="249" t="s">
        <v>293</v>
      </c>
      <c r="C38" s="158">
        <v>187897</v>
      </c>
      <c r="D38" s="158">
        <v>0</v>
      </c>
      <c r="E38" s="163">
        <f t="shared" ref="E38:E39" si="11">C38+D38</f>
        <v>187897</v>
      </c>
    </row>
    <row r="39" spans="1:10" x14ac:dyDescent="0.3">
      <c r="A39" s="65" t="s">
        <v>288</v>
      </c>
      <c r="B39" s="250" t="s">
        <v>289</v>
      </c>
      <c r="C39" s="160">
        <v>-2250</v>
      </c>
      <c r="D39" s="160">
        <v>0</v>
      </c>
      <c r="E39" s="163">
        <f t="shared" si="11"/>
        <v>-2250</v>
      </c>
    </row>
    <row r="40" spans="1:10" ht="15" thickBot="1" x14ac:dyDescent="0.35">
      <c r="A40" s="268" t="str">
        <f>A35</f>
        <v>31.03.2023.</v>
      </c>
      <c r="B40" s="87">
        <f>B35</f>
        <v>45016</v>
      </c>
      <c r="C40" s="165">
        <f>SUM(C37:C39)</f>
        <v>6918134</v>
      </c>
      <c r="D40" s="165">
        <v>0</v>
      </c>
      <c r="E40" s="165">
        <f t="shared" ref="E40" si="12">SUM(E37:E39)</f>
        <v>6918134</v>
      </c>
    </row>
    <row r="41" spans="1:10" ht="15" thickTop="1" x14ac:dyDescent="0.3">
      <c r="A41" s="93" t="str">
        <f>A25</f>
        <v>Uzskaites vērtība 31.12.2022.</v>
      </c>
      <c r="B41" s="93" t="str">
        <f>B25</f>
        <v>Net book value at 31.12.2022</v>
      </c>
      <c r="C41" s="159">
        <f>C31-C37</f>
        <v>2059014</v>
      </c>
      <c r="D41" s="159">
        <f t="shared" ref="D41:E41" si="13">D31-D37</f>
        <v>48995</v>
      </c>
      <c r="E41" s="159">
        <f t="shared" si="13"/>
        <v>2108009</v>
      </c>
    </row>
    <row r="42" spans="1:10" ht="15" thickBot="1" x14ac:dyDescent="0.35">
      <c r="A42" s="79" t="s">
        <v>395</v>
      </c>
      <c r="B42" s="79" t="s">
        <v>394</v>
      </c>
      <c r="C42" s="157">
        <f>C35-C40</f>
        <v>1883497</v>
      </c>
      <c r="D42" s="157">
        <f t="shared" ref="D42:E42" si="14">D35-D40</f>
        <v>98431</v>
      </c>
      <c r="E42" s="157">
        <f t="shared" si="14"/>
        <v>1981928</v>
      </c>
    </row>
    <row r="43" spans="1:10" ht="15" thickTop="1" x14ac:dyDescent="0.3">
      <c r="A43" s="90"/>
      <c r="B43" s="90"/>
      <c r="C43" s="170"/>
      <c r="D43" s="170"/>
      <c r="E43" s="43"/>
    </row>
    <row r="44" spans="1:10" x14ac:dyDescent="0.3">
      <c r="A44" s="76" t="s">
        <v>342</v>
      </c>
      <c r="B44" s="76" t="s">
        <v>97</v>
      </c>
    </row>
    <row r="45" spans="1:10" ht="57.6" x14ac:dyDescent="0.3">
      <c r="A45" s="74"/>
      <c r="B45" s="8"/>
      <c r="C45" s="8" t="s">
        <v>297</v>
      </c>
      <c r="D45" s="8" t="s">
        <v>298</v>
      </c>
      <c r="E45" s="8" t="s">
        <v>299</v>
      </c>
      <c r="F45" s="8" t="s">
        <v>300</v>
      </c>
      <c r="G45" s="8" t="s">
        <v>301</v>
      </c>
      <c r="H45" s="8" t="s">
        <v>302</v>
      </c>
      <c r="I45" s="8" t="s">
        <v>303</v>
      </c>
      <c r="J45" s="8" t="s">
        <v>278</v>
      </c>
    </row>
    <row r="46" spans="1:10" ht="43.2" x14ac:dyDescent="0.3">
      <c r="A46" s="74"/>
      <c r="B46" s="8"/>
      <c r="C46" s="8" t="s">
        <v>304</v>
      </c>
      <c r="D46" s="74" t="s">
        <v>305</v>
      </c>
      <c r="E46" s="8" t="s">
        <v>306</v>
      </c>
      <c r="F46" s="8" t="s">
        <v>307</v>
      </c>
      <c r="G46" s="8" t="s">
        <v>308</v>
      </c>
      <c r="H46" s="8" t="s">
        <v>309</v>
      </c>
      <c r="I46" s="8" t="s">
        <v>310</v>
      </c>
      <c r="J46" s="8" t="s">
        <v>281</v>
      </c>
    </row>
    <row r="47" spans="1:10" ht="15" thickBot="1" x14ac:dyDescent="0.35">
      <c r="A47" s="84"/>
      <c r="B47" s="85"/>
      <c r="C47" s="85"/>
      <c r="D47" s="85" t="s">
        <v>73</v>
      </c>
      <c r="E47" s="85" t="s">
        <v>73</v>
      </c>
      <c r="F47" s="85" t="s">
        <v>73</v>
      </c>
      <c r="G47" s="85" t="s">
        <v>73</v>
      </c>
      <c r="H47" s="85"/>
      <c r="I47" s="85" t="s">
        <v>73</v>
      </c>
      <c r="J47" s="85" t="s">
        <v>73</v>
      </c>
    </row>
    <row r="48" spans="1:10" ht="15" thickBot="1" x14ac:dyDescent="0.35">
      <c r="A48" s="121" t="s">
        <v>311</v>
      </c>
      <c r="B48" s="122" t="s">
        <v>312</v>
      </c>
      <c r="C48" s="121"/>
      <c r="D48" s="109"/>
      <c r="E48" s="109"/>
      <c r="F48" s="109"/>
      <c r="G48" s="109"/>
      <c r="H48" s="109"/>
      <c r="I48" s="109"/>
      <c r="J48" s="109"/>
    </row>
    <row r="49" spans="1:10" ht="15" thickBot="1" x14ac:dyDescent="0.35">
      <c r="A49" s="239" t="str">
        <f>A6</f>
        <v>31.12.2021.</v>
      </c>
      <c r="B49" s="239">
        <f>B6</f>
        <v>44561</v>
      </c>
      <c r="C49" s="178">
        <v>1084168</v>
      </c>
      <c r="D49" s="178">
        <v>771087875</v>
      </c>
      <c r="E49" s="178">
        <v>134044906</v>
      </c>
      <c r="F49" s="178">
        <v>7790227</v>
      </c>
      <c r="G49" s="178">
        <v>1538779</v>
      </c>
      <c r="H49" s="178">
        <v>10708163</v>
      </c>
      <c r="I49" s="178">
        <v>20027015</v>
      </c>
      <c r="J49" s="168">
        <f>SUM(C49:I49)</f>
        <v>946281133</v>
      </c>
    </row>
    <row r="50" spans="1:10" ht="14.4" customHeight="1" thickBot="1" x14ac:dyDescent="0.35">
      <c r="A50" s="11" t="s">
        <v>284</v>
      </c>
      <c r="B50" t="s">
        <v>285</v>
      </c>
      <c r="C50" s="167">
        <v>8306</v>
      </c>
      <c r="D50" s="167">
        <v>11362</v>
      </c>
      <c r="E50" s="167">
        <v>40078</v>
      </c>
      <c r="F50" s="167">
        <v>70367</v>
      </c>
      <c r="G50" s="167">
        <v>0</v>
      </c>
      <c r="H50" s="167">
        <v>0</v>
      </c>
      <c r="I50" s="167">
        <v>2786398</v>
      </c>
      <c r="J50" s="168">
        <f>SUM(C50:I50)</f>
        <v>2916511</v>
      </c>
    </row>
    <row r="51" spans="1:10" ht="14.4" customHeight="1" thickBot="1" x14ac:dyDescent="0.35">
      <c r="A51" s="111" t="s">
        <v>286</v>
      </c>
      <c r="B51" s="111" t="s">
        <v>313</v>
      </c>
      <c r="C51" s="167">
        <v>0</v>
      </c>
      <c r="D51" s="167">
        <v>331590</v>
      </c>
      <c r="E51" s="167">
        <v>157555</v>
      </c>
      <c r="F51" s="167">
        <v>0</v>
      </c>
      <c r="G51" s="167">
        <v>0</v>
      </c>
      <c r="H51" s="167">
        <v>0</v>
      </c>
      <c r="I51" s="167">
        <v>-489145</v>
      </c>
      <c r="J51" s="168">
        <f t="shared" ref="J51:J53" si="15">SUM(C51:I51)</f>
        <v>0</v>
      </c>
    </row>
    <row r="52" spans="1:10" ht="14.4" customHeight="1" thickBot="1" x14ac:dyDescent="0.35">
      <c r="A52" s="111" t="s">
        <v>288</v>
      </c>
      <c r="B52" s="111" t="s">
        <v>289</v>
      </c>
      <c r="C52" s="167">
        <v>0</v>
      </c>
      <c r="D52" s="167">
        <v>-49999</v>
      </c>
      <c r="E52" s="167">
        <v>-188100</v>
      </c>
      <c r="F52" s="167">
        <v>-24847</v>
      </c>
      <c r="G52" s="167">
        <v>0</v>
      </c>
      <c r="H52" s="167">
        <v>0</v>
      </c>
      <c r="I52" s="167">
        <v>0</v>
      </c>
      <c r="J52" s="168">
        <f t="shared" si="15"/>
        <v>-262946</v>
      </c>
    </row>
    <row r="53" spans="1:10" ht="15" thickBot="1" x14ac:dyDescent="0.35">
      <c r="A53" s="84" t="s">
        <v>314</v>
      </c>
      <c r="B53" s="141" t="s">
        <v>287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8">
        <f t="shared" si="15"/>
        <v>0</v>
      </c>
    </row>
    <row r="54" spans="1:10" ht="15" thickBot="1" x14ac:dyDescent="0.35">
      <c r="A54" s="239" t="str">
        <f>A10</f>
        <v>31.03.2022.</v>
      </c>
      <c r="B54" s="239">
        <f>B10</f>
        <v>44651</v>
      </c>
      <c r="C54" s="238">
        <f t="shared" ref="C54:I54" si="16">SUM(C49:C53)</f>
        <v>1092474</v>
      </c>
      <c r="D54" s="238">
        <f t="shared" si="16"/>
        <v>771380828</v>
      </c>
      <c r="E54" s="238">
        <f t="shared" si="16"/>
        <v>134054439</v>
      </c>
      <c r="F54" s="238">
        <f t="shared" si="16"/>
        <v>7835747</v>
      </c>
      <c r="G54" s="238">
        <f t="shared" si="16"/>
        <v>1538779</v>
      </c>
      <c r="H54" s="238">
        <f t="shared" si="16"/>
        <v>10708163</v>
      </c>
      <c r="I54" s="238">
        <f t="shared" si="16"/>
        <v>22324268</v>
      </c>
      <c r="J54" s="238">
        <f>SUM(C54:I54)</f>
        <v>948934698</v>
      </c>
    </row>
    <row r="55" spans="1:10" ht="14.4" customHeight="1" thickBot="1" x14ac:dyDescent="0.35">
      <c r="A55" s="11" t="s">
        <v>284</v>
      </c>
      <c r="B55" t="s">
        <v>285</v>
      </c>
      <c r="C55" s="167">
        <v>0</v>
      </c>
      <c r="D55" s="167">
        <v>33540</v>
      </c>
      <c r="E55" s="167">
        <v>1205830</v>
      </c>
      <c r="F55" s="167">
        <v>1060929</v>
      </c>
      <c r="G55" s="167">
        <v>0</v>
      </c>
      <c r="H55" s="167">
        <v>0</v>
      </c>
      <c r="I55" s="167">
        <v>8948497</v>
      </c>
      <c r="J55" s="168">
        <f>SUM(C55:I55)</f>
        <v>11248796</v>
      </c>
    </row>
    <row r="56" spans="1:10" ht="14.4" customHeight="1" thickBot="1" x14ac:dyDescent="0.35">
      <c r="A56" s="111" t="s">
        <v>286</v>
      </c>
      <c r="B56" s="111" t="s">
        <v>313</v>
      </c>
      <c r="C56" s="167">
        <v>0</v>
      </c>
      <c r="D56" s="167">
        <v>15501314</v>
      </c>
      <c r="E56" s="167">
        <v>118325</v>
      </c>
      <c r="F56" s="167">
        <v>5392598</v>
      </c>
      <c r="G56" s="167">
        <v>0</v>
      </c>
      <c r="H56" s="167">
        <v>0</v>
      </c>
      <c r="I56" s="167">
        <v>-21012237</v>
      </c>
      <c r="J56" s="168">
        <f t="shared" ref="J56:J58" si="17">SUM(C56:I56)</f>
        <v>0</v>
      </c>
    </row>
    <row r="57" spans="1:10" ht="14.4" customHeight="1" thickBot="1" x14ac:dyDescent="0.35">
      <c r="A57" s="111" t="s">
        <v>288</v>
      </c>
      <c r="B57" s="111" t="s">
        <v>289</v>
      </c>
      <c r="C57" s="167">
        <v>0</v>
      </c>
      <c r="D57" s="167">
        <v>-1229862</v>
      </c>
      <c r="E57" s="167">
        <v>-1683423</v>
      </c>
      <c r="F57" s="167">
        <v>-809918</v>
      </c>
      <c r="G57" s="167">
        <v>0</v>
      </c>
      <c r="H57" s="167">
        <v>0</v>
      </c>
      <c r="I57" s="167">
        <v>0</v>
      </c>
      <c r="J57" s="168">
        <f t="shared" si="17"/>
        <v>-3723203</v>
      </c>
    </row>
    <row r="58" spans="1:10" ht="15" thickBot="1" x14ac:dyDescent="0.35">
      <c r="A58" s="84" t="s">
        <v>314</v>
      </c>
      <c r="B58" s="141" t="s">
        <v>287</v>
      </c>
      <c r="C58" s="167">
        <v>0</v>
      </c>
      <c r="D58" s="167">
        <v>0</v>
      </c>
      <c r="E58" s="167">
        <v>0</v>
      </c>
      <c r="F58" s="167">
        <v>0</v>
      </c>
      <c r="G58" s="167">
        <v>286605</v>
      </c>
      <c r="H58" s="167">
        <v>0</v>
      </c>
      <c r="I58" s="167">
        <v>0</v>
      </c>
      <c r="J58" s="168">
        <f t="shared" si="17"/>
        <v>286605</v>
      </c>
    </row>
    <row r="59" spans="1:10" ht="15" thickBot="1" x14ac:dyDescent="0.35">
      <c r="A59" s="239" t="str">
        <f>A14</f>
        <v>31.12.2022.</v>
      </c>
      <c r="B59" s="239">
        <f>B14</f>
        <v>44926</v>
      </c>
      <c r="C59" s="238">
        <f t="shared" ref="C59:I59" si="18">SUM(C54:C58)</f>
        <v>1092474</v>
      </c>
      <c r="D59" s="238">
        <f t="shared" si="18"/>
        <v>785685820</v>
      </c>
      <c r="E59" s="238">
        <f t="shared" si="18"/>
        <v>133695171</v>
      </c>
      <c r="F59" s="238">
        <f t="shared" si="18"/>
        <v>13479356</v>
      </c>
      <c r="G59" s="238">
        <f t="shared" si="18"/>
        <v>1825384</v>
      </c>
      <c r="H59" s="238">
        <f t="shared" si="18"/>
        <v>10708163</v>
      </c>
      <c r="I59" s="238">
        <f t="shared" si="18"/>
        <v>10260528</v>
      </c>
      <c r="J59" s="238">
        <f>SUM(C59:I59)</f>
        <v>956746896</v>
      </c>
    </row>
    <row r="60" spans="1:10" ht="15" thickBot="1" x14ac:dyDescent="0.35">
      <c r="A60" s="123" t="s">
        <v>315</v>
      </c>
      <c r="B60" s="123" t="s">
        <v>316</v>
      </c>
      <c r="C60" s="169"/>
      <c r="D60" s="169"/>
      <c r="E60" s="169"/>
      <c r="F60" s="169"/>
      <c r="G60" s="169"/>
      <c r="H60" s="169"/>
      <c r="I60" s="169"/>
      <c r="J60" s="169"/>
    </row>
    <row r="61" spans="1:10" ht="15" thickBot="1" x14ac:dyDescent="0.35">
      <c r="A61" s="239" t="str">
        <f>A49</f>
        <v>31.12.2021.</v>
      </c>
      <c r="B61" s="239">
        <f>B49</f>
        <v>44561</v>
      </c>
      <c r="C61" s="159">
        <v>0</v>
      </c>
      <c r="D61" s="159">
        <v>447747521</v>
      </c>
      <c r="E61" s="159">
        <v>62134158</v>
      </c>
      <c r="F61" s="159">
        <v>5728132</v>
      </c>
      <c r="G61" s="159">
        <v>0</v>
      </c>
      <c r="H61" s="159">
        <v>0</v>
      </c>
      <c r="I61" s="159">
        <v>0</v>
      </c>
      <c r="J61" s="159">
        <f>SUM(C61:I61)</f>
        <v>515609811</v>
      </c>
    </row>
    <row r="62" spans="1:10" ht="15" thickBot="1" x14ac:dyDescent="0.35">
      <c r="A62" s="112" t="s">
        <v>292</v>
      </c>
      <c r="B62" s="112" t="s">
        <v>317</v>
      </c>
      <c r="C62" s="171">
        <v>0</v>
      </c>
      <c r="D62" s="171">
        <v>2872943</v>
      </c>
      <c r="E62" s="171">
        <v>1248954</v>
      </c>
      <c r="F62" s="171">
        <v>153656</v>
      </c>
      <c r="G62" s="171">
        <v>0</v>
      </c>
      <c r="H62" s="171">
        <v>0</v>
      </c>
      <c r="I62" s="171">
        <v>0</v>
      </c>
      <c r="J62" s="166">
        <f>SUM(C62:I62)</f>
        <v>4275553</v>
      </c>
    </row>
    <row r="63" spans="1:10" ht="15" thickBot="1" x14ac:dyDescent="0.35">
      <c r="A63" s="112" t="s">
        <v>288</v>
      </c>
      <c r="B63" s="111" t="s">
        <v>289</v>
      </c>
      <c r="C63" s="167">
        <v>0</v>
      </c>
      <c r="D63" s="167">
        <v>-32178</v>
      </c>
      <c r="E63" s="167">
        <v>-188100</v>
      </c>
      <c r="F63" s="167">
        <v>-24847</v>
      </c>
      <c r="G63" s="167">
        <v>0</v>
      </c>
      <c r="H63" s="167">
        <v>0</v>
      </c>
      <c r="I63" s="167">
        <v>0</v>
      </c>
      <c r="J63" s="166">
        <f t="shared" ref="J63:J65" si="19">SUM(C63:I63)</f>
        <v>-245125</v>
      </c>
    </row>
    <row r="64" spans="1:10" x14ac:dyDescent="0.3">
      <c r="A64" s="11" t="s">
        <v>286</v>
      </c>
      <c r="B64" s="272" t="s">
        <v>313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273">
        <f t="shared" si="19"/>
        <v>0</v>
      </c>
    </row>
    <row r="65" spans="1:10" ht="15" thickBot="1" x14ac:dyDescent="0.35">
      <c r="A65" s="239" t="str">
        <f>A54</f>
        <v>31.03.2022.</v>
      </c>
      <c r="B65" s="239">
        <f>B54</f>
        <v>44651</v>
      </c>
      <c r="C65" s="159">
        <v>0</v>
      </c>
      <c r="D65" s="159">
        <f>SUM(D61:D64)</f>
        <v>450588286</v>
      </c>
      <c r="E65" s="159">
        <f>SUM(E61:E64)</f>
        <v>63195012</v>
      </c>
      <c r="F65" s="159">
        <f>SUM(F61:F64)</f>
        <v>5856941</v>
      </c>
      <c r="G65" s="159">
        <v>0</v>
      </c>
      <c r="H65" s="159">
        <v>0</v>
      </c>
      <c r="I65" s="159">
        <v>0</v>
      </c>
      <c r="J65" s="159">
        <f t="shared" si="19"/>
        <v>519640239</v>
      </c>
    </row>
    <row r="66" spans="1:10" ht="15" thickBot="1" x14ac:dyDescent="0.35">
      <c r="A66" s="274" t="s">
        <v>292</v>
      </c>
      <c r="B66" s="274" t="s">
        <v>317</v>
      </c>
      <c r="C66" s="167">
        <v>0</v>
      </c>
      <c r="D66" s="167">
        <v>8474361</v>
      </c>
      <c r="E66" s="167">
        <v>3670778</v>
      </c>
      <c r="F66" s="167">
        <v>702992</v>
      </c>
      <c r="G66" s="167">
        <v>0</v>
      </c>
      <c r="H66" s="167">
        <v>0</v>
      </c>
      <c r="I66" s="167">
        <v>0</v>
      </c>
      <c r="J66" s="168">
        <f>SUM(C66:I66)</f>
        <v>12848131</v>
      </c>
    </row>
    <row r="67" spans="1:10" ht="15" thickBot="1" x14ac:dyDescent="0.35">
      <c r="A67" s="112" t="s">
        <v>288</v>
      </c>
      <c r="B67" s="111" t="s">
        <v>289</v>
      </c>
      <c r="C67" s="167">
        <v>0</v>
      </c>
      <c r="D67" s="167">
        <v>-908722</v>
      </c>
      <c r="E67" s="167">
        <v>-1136961</v>
      </c>
      <c r="F67" s="167">
        <v>-773789</v>
      </c>
      <c r="G67" s="167">
        <v>0</v>
      </c>
      <c r="H67" s="167">
        <v>0</v>
      </c>
      <c r="I67" s="167">
        <v>0</v>
      </c>
      <c r="J67" s="166">
        <f t="shared" ref="J67:J69" si="20">SUM(C67:I67)</f>
        <v>-2819472</v>
      </c>
    </row>
    <row r="68" spans="1:10" ht="15" thickBot="1" x14ac:dyDescent="0.35">
      <c r="A68" s="84" t="s">
        <v>286</v>
      </c>
      <c r="B68" s="111" t="s">
        <v>313</v>
      </c>
      <c r="C68" s="167">
        <v>0</v>
      </c>
      <c r="D68" s="167">
        <v>-22478</v>
      </c>
      <c r="E68" s="167">
        <v>-1002909</v>
      </c>
      <c r="F68" s="167">
        <v>1025387</v>
      </c>
      <c r="G68" s="167">
        <v>0</v>
      </c>
      <c r="H68" s="167">
        <v>0</v>
      </c>
      <c r="I68" s="167">
        <v>0</v>
      </c>
      <c r="J68" s="166">
        <f t="shared" si="20"/>
        <v>0</v>
      </c>
    </row>
    <row r="69" spans="1:10" ht="15" thickBot="1" x14ac:dyDescent="0.35">
      <c r="A69" s="275" t="str">
        <f>A59</f>
        <v>31.12.2022.</v>
      </c>
      <c r="B69" s="275">
        <f>B59</f>
        <v>44926</v>
      </c>
      <c r="C69" s="243">
        <v>0</v>
      </c>
      <c r="D69" s="243">
        <f>SUM(D65:D68)</f>
        <v>458131447</v>
      </c>
      <c r="E69" s="243">
        <f>SUM(E65:E68)</f>
        <v>64725920</v>
      </c>
      <c r="F69" s="243">
        <f>SUM(F65:F68)</f>
        <v>6811531</v>
      </c>
      <c r="G69" s="243">
        <v>0</v>
      </c>
      <c r="H69" s="243">
        <v>0</v>
      </c>
      <c r="I69" s="243">
        <v>0</v>
      </c>
      <c r="J69" s="243">
        <f t="shared" si="20"/>
        <v>529668898</v>
      </c>
    </row>
    <row r="70" spans="1:10" ht="15" thickTop="1" x14ac:dyDescent="0.3">
      <c r="A70" s="93" t="str">
        <f>A23</f>
        <v>Uzskaites vērtība 31.12.2021.</v>
      </c>
      <c r="B70" s="93" t="str">
        <f>B23</f>
        <v>Net book value at 31.12.2021</v>
      </c>
      <c r="C70" s="159">
        <f t="shared" ref="C70:J70" si="21">C49-C61</f>
        <v>1084168</v>
      </c>
      <c r="D70" s="159">
        <f t="shared" si="21"/>
        <v>323340354</v>
      </c>
      <c r="E70" s="159">
        <f t="shared" si="21"/>
        <v>71910748</v>
      </c>
      <c r="F70" s="159">
        <f t="shared" si="21"/>
        <v>2062095</v>
      </c>
      <c r="G70" s="159">
        <f t="shared" si="21"/>
        <v>1538779</v>
      </c>
      <c r="H70" s="159">
        <f t="shared" si="21"/>
        <v>10708163</v>
      </c>
      <c r="I70" s="159">
        <f t="shared" si="21"/>
        <v>20027015</v>
      </c>
      <c r="J70" s="159">
        <f t="shared" si="21"/>
        <v>430671322</v>
      </c>
    </row>
    <row r="71" spans="1:10" x14ac:dyDescent="0.3">
      <c r="A71" s="93" t="str">
        <f t="shared" ref="A71:B72" si="22">A24</f>
        <v>Uzskaites vērtība 31.03.2022.</v>
      </c>
      <c r="B71" s="93" t="str">
        <f t="shared" si="22"/>
        <v>Net book value at 31.03.2022</v>
      </c>
      <c r="C71" s="159">
        <f>C54-C65</f>
        <v>1092474</v>
      </c>
      <c r="D71" s="159">
        <f t="shared" ref="D71:H71" si="23">D54-D65</f>
        <v>320792542</v>
      </c>
      <c r="E71" s="159">
        <f t="shared" si="23"/>
        <v>70859427</v>
      </c>
      <c r="F71" s="159">
        <f t="shared" si="23"/>
        <v>1978806</v>
      </c>
      <c r="G71" s="159">
        <f t="shared" si="23"/>
        <v>1538779</v>
      </c>
      <c r="H71" s="159">
        <f t="shared" si="23"/>
        <v>10708163</v>
      </c>
      <c r="I71" s="159">
        <f>I54-I65</f>
        <v>22324268</v>
      </c>
      <c r="J71" s="159">
        <f>J54-J65</f>
        <v>429294459</v>
      </c>
    </row>
    <row r="72" spans="1:10" ht="15" thickBot="1" x14ac:dyDescent="0.35">
      <c r="A72" s="289" t="str">
        <f t="shared" si="22"/>
        <v>Uzskaites vērtība 31.12.2022.</v>
      </c>
      <c r="B72" s="289" t="str">
        <f t="shared" si="22"/>
        <v>Net book value at 31.12.2022</v>
      </c>
      <c r="C72" s="157">
        <f>C59-C69</f>
        <v>1092474</v>
      </c>
      <c r="D72" s="157">
        <f t="shared" ref="D72:J72" si="24">D59-D69</f>
        <v>327554373</v>
      </c>
      <c r="E72" s="157">
        <f t="shared" si="24"/>
        <v>68969251</v>
      </c>
      <c r="F72" s="157">
        <f t="shared" si="24"/>
        <v>6667825</v>
      </c>
      <c r="G72" s="157">
        <f t="shared" si="24"/>
        <v>1825384</v>
      </c>
      <c r="H72" s="157">
        <f t="shared" si="24"/>
        <v>10708163</v>
      </c>
      <c r="I72" s="157">
        <f t="shared" si="24"/>
        <v>10260528</v>
      </c>
      <c r="J72" s="157">
        <f t="shared" si="24"/>
        <v>427077998</v>
      </c>
    </row>
    <row r="73" spans="1:10" ht="15" thickTop="1" x14ac:dyDescent="0.3">
      <c r="A73" s="89"/>
      <c r="B73" s="89"/>
      <c r="C73" s="172"/>
      <c r="D73" s="173"/>
      <c r="E73" s="173"/>
      <c r="F73" s="174"/>
      <c r="G73" s="174"/>
      <c r="H73" s="174"/>
    </row>
    <row r="74" spans="1:10" x14ac:dyDescent="0.3">
      <c r="A74" s="86" t="s">
        <v>318</v>
      </c>
      <c r="B74" s="76" t="s">
        <v>319</v>
      </c>
      <c r="C74" s="174"/>
      <c r="D74" s="174"/>
      <c r="E74" s="174"/>
      <c r="F74" s="174"/>
      <c r="G74" s="174"/>
      <c r="H74" s="174"/>
    </row>
    <row r="75" spans="1:10" ht="57.6" x14ac:dyDescent="0.3">
      <c r="A75" s="74"/>
      <c r="B75" s="8"/>
      <c r="C75" s="8" t="s">
        <v>297</v>
      </c>
      <c r="D75" s="175" t="s">
        <v>298</v>
      </c>
      <c r="E75" s="175" t="s">
        <v>299</v>
      </c>
      <c r="F75" s="175" t="s">
        <v>300</v>
      </c>
      <c r="G75" s="175" t="s">
        <v>301</v>
      </c>
      <c r="H75" s="175" t="s">
        <v>302</v>
      </c>
      <c r="I75" s="175" t="s">
        <v>303</v>
      </c>
      <c r="J75" s="175" t="s">
        <v>278</v>
      </c>
    </row>
    <row r="76" spans="1:10" ht="43.2" x14ac:dyDescent="0.3">
      <c r="A76" s="74"/>
      <c r="B76" s="8"/>
      <c r="C76" s="8" t="s">
        <v>304</v>
      </c>
      <c r="D76" s="246" t="s">
        <v>305</v>
      </c>
      <c r="E76" s="247" t="s">
        <v>306</v>
      </c>
      <c r="F76" s="247" t="s">
        <v>307</v>
      </c>
      <c r="G76" s="247" t="s">
        <v>308</v>
      </c>
      <c r="H76" s="247" t="s">
        <v>309</v>
      </c>
      <c r="I76" s="247" t="s">
        <v>310</v>
      </c>
      <c r="J76" s="247" t="s">
        <v>281</v>
      </c>
    </row>
    <row r="77" spans="1:10" ht="15" thickBot="1" x14ac:dyDescent="0.35">
      <c r="A77" s="84"/>
      <c r="B77" s="85"/>
      <c r="C77" s="85"/>
      <c r="D77" s="167" t="s">
        <v>73</v>
      </c>
      <c r="E77" s="167" t="s">
        <v>73</v>
      </c>
      <c r="F77" s="167" t="s">
        <v>73</v>
      </c>
      <c r="G77" s="167" t="s">
        <v>73</v>
      </c>
      <c r="H77" s="167"/>
      <c r="I77" s="167" t="s">
        <v>73</v>
      </c>
      <c r="J77" s="167" t="s">
        <v>73</v>
      </c>
    </row>
    <row r="78" spans="1:10" ht="15" thickBot="1" x14ac:dyDescent="0.35">
      <c r="A78" s="121" t="s">
        <v>311</v>
      </c>
      <c r="B78" s="122" t="s">
        <v>312</v>
      </c>
      <c r="C78" s="121"/>
      <c r="D78" s="176"/>
      <c r="E78" s="176"/>
      <c r="F78" s="176"/>
      <c r="G78" s="176"/>
      <c r="H78" s="176"/>
      <c r="I78" s="176"/>
      <c r="J78" s="176"/>
    </row>
    <row r="79" spans="1:10" ht="15" thickBot="1" x14ac:dyDescent="0.35">
      <c r="A79" s="239" t="str">
        <f>A31</f>
        <v>31.12.2022.</v>
      </c>
      <c r="B79" s="239">
        <f>B31</f>
        <v>44926</v>
      </c>
      <c r="C79" s="177">
        <f>C59</f>
        <v>1092474</v>
      </c>
      <c r="D79" s="177">
        <f t="shared" ref="D79:J79" si="25">D59</f>
        <v>785685820</v>
      </c>
      <c r="E79" s="177">
        <f t="shared" si="25"/>
        <v>133695171</v>
      </c>
      <c r="F79" s="177">
        <f t="shared" si="25"/>
        <v>13479356</v>
      </c>
      <c r="G79" s="177">
        <f t="shared" si="25"/>
        <v>1825384</v>
      </c>
      <c r="H79" s="177">
        <f t="shared" si="25"/>
        <v>10708163</v>
      </c>
      <c r="I79" s="177">
        <f t="shared" si="25"/>
        <v>10260528</v>
      </c>
      <c r="J79" s="177">
        <f t="shared" si="25"/>
        <v>956746896</v>
      </c>
    </row>
    <row r="80" spans="1:10" ht="15" thickBot="1" x14ac:dyDescent="0.35">
      <c r="A80" s="11" t="s">
        <v>284</v>
      </c>
      <c r="B80" s="11" t="s">
        <v>285</v>
      </c>
      <c r="C80" s="167">
        <v>0</v>
      </c>
      <c r="D80" s="167">
        <v>0</v>
      </c>
      <c r="E80" s="167">
        <v>101902</v>
      </c>
      <c r="F80" s="167">
        <v>179230</v>
      </c>
      <c r="G80" s="241">
        <v>0</v>
      </c>
      <c r="H80" s="167">
        <v>0</v>
      </c>
      <c r="I80" s="167">
        <v>5618200</v>
      </c>
      <c r="J80" s="251">
        <f t="shared" ref="J80:J82" si="26">SUM(C80:I80)</f>
        <v>5899332</v>
      </c>
    </row>
    <row r="81" spans="1:10" ht="15" thickBot="1" x14ac:dyDescent="0.35">
      <c r="A81" s="112" t="s">
        <v>286</v>
      </c>
      <c r="B81" s="112" t="s">
        <v>313</v>
      </c>
      <c r="C81" s="167">
        <v>0</v>
      </c>
      <c r="D81" s="167">
        <v>22111</v>
      </c>
      <c r="E81" s="167">
        <v>151820</v>
      </c>
      <c r="F81" s="167">
        <v>209653</v>
      </c>
      <c r="G81" s="167">
        <v>0</v>
      </c>
      <c r="H81" s="167">
        <v>0</v>
      </c>
      <c r="I81" s="167">
        <v>-383584</v>
      </c>
      <c r="J81" s="251">
        <f t="shared" si="26"/>
        <v>0</v>
      </c>
    </row>
    <row r="82" spans="1:10" ht="15" thickBot="1" x14ac:dyDescent="0.35">
      <c r="A82" s="84" t="s">
        <v>288</v>
      </c>
      <c r="B82" s="112" t="s">
        <v>289</v>
      </c>
      <c r="C82" s="167">
        <v>0</v>
      </c>
      <c r="D82" s="167">
        <v>0</v>
      </c>
      <c r="E82" s="167">
        <v>-10020</v>
      </c>
      <c r="F82" s="167">
        <v>-17378</v>
      </c>
      <c r="G82" s="167">
        <v>0</v>
      </c>
      <c r="H82" s="167">
        <v>0</v>
      </c>
      <c r="I82" s="167">
        <v>0</v>
      </c>
      <c r="J82" s="251">
        <f t="shared" si="26"/>
        <v>-27398</v>
      </c>
    </row>
    <row r="83" spans="1:10" ht="15" thickBot="1" x14ac:dyDescent="0.35">
      <c r="A83" s="239" t="str">
        <f>A35</f>
        <v>31.03.2023.</v>
      </c>
      <c r="B83" s="110">
        <f>B40</f>
        <v>45016</v>
      </c>
      <c r="C83" s="238">
        <f t="shared" ref="C83:I83" si="27">SUM(C79:C82)</f>
        <v>1092474</v>
      </c>
      <c r="D83" s="238">
        <f t="shared" si="27"/>
        <v>785707931</v>
      </c>
      <c r="E83" s="238">
        <f t="shared" si="27"/>
        <v>133938873</v>
      </c>
      <c r="F83" s="238">
        <f t="shared" si="27"/>
        <v>13850861</v>
      </c>
      <c r="G83" s="238">
        <f t="shared" si="27"/>
        <v>1825384</v>
      </c>
      <c r="H83" s="238">
        <f t="shared" si="27"/>
        <v>10708163</v>
      </c>
      <c r="I83" s="238">
        <f t="shared" si="27"/>
        <v>15495144</v>
      </c>
      <c r="J83" s="238">
        <f>SUM(C83:I83)</f>
        <v>962618830</v>
      </c>
    </row>
    <row r="84" spans="1:10" ht="15" thickBot="1" x14ac:dyDescent="0.35">
      <c r="A84" s="123" t="s">
        <v>315</v>
      </c>
      <c r="B84" s="123" t="s">
        <v>316</v>
      </c>
      <c r="C84" s="169"/>
      <c r="D84" s="169"/>
      <c r="E84" s="169"/>
      <c r="F84" s="169"/>
      <c r="G84" s="169"/>
      <c r="H84" s="169"/>
      <c r="I84" s="169"/>
      <c r="J84" s="169"/>
    </row>
    <row r="85" spans="1:10" ht="15" thickBot="1" x14ac:dyDescent="0.35">
      <c r="A85" s="239" t="str">
        <f>A79</f>
        <v>31.12.2022.</v>
      </c>
      <c r="B85" s="239">
        <f>B79</f>
        <v>44926</v>
      </c>
      <c r="C85" s="159">
        <f>C69</f>
        <v>0</v>
      </c>
      <c r="D85" s="159">
        <f t="shared" ref="D85:J85" si="28">D69</f>
        <v>458131447</v>
      </c>
      <c r="E85" s="159">
        <f t="shared" si="28"/>
        <v>64725920</v>
      </c>
      <c r="F85" s="159">
        <f t="shared" si="28"/>
        <v>6811531</v>
      </c>
      <c r="G85" s="159">
        <f t="shared" si="28"/>
        <v>0</v>
      </c>
      <c r="H85" s="159">
        <f t="shared" si="28"/>
        <v>0</v>
      </c>
      <c r="I85" s="159">
        <f t="shared" si="28"/>
        <v>0</v>
      </c>
      <c r="J85" s="159">
        <f t="shared" si="28"/>
        <v>529668898</v>
      </c>
    </row>
    <row r="86" spans="1:10" ht="15" thickBot="1" x14ac:dyDescent="0.35">
      <c r="A86" s="11" t="s">
        <v>292</v>
      </c>
      <c r="B86" s="11" t="s">
        <v>321</v>
      </c>
      <c r="C86" s="171">
        <v>0</v>
      </c>
      <c r="D86" s="171">
        <v>2879368</v>
      </c>
      <c r="E86" s="171">
        <v>1172442</v>
      </c>
      <c r="F86" s="171">
        <v>262015</v>
      </c>
      <c r="G86" s="171">
        <v>0</v>
      </c>
      <c r="H86" s="171" t="s">
        <v>320</v>
      </c>
      <c r="I86" s="171" t="s">
        <v>320</v>
      </c>
      <c r="J86" s="170">
        <f t="shared" ref="J86:J91" si="29">SUM(C86:I86)</f>
        <v>4313825</v>
      </c>
    </row>
    <row r="87" spans="1:10" ht="15" thickBot="1" x14ac:dyDescent="0.35">
      <c r="A87" s="112" t="s">
        <v>288</v>
      </c>
      <c r="B87" s="112" t="s">
        <v>289</v>
      </c>
      <c r="C87" s="167">
        <v>0</v>
      </c>
      <c r="D87" s="167">
        <v>0</v>
      </c>
      <c r="E87" s="167">
        <v>-8729</v>
      </c>
      <c r="F87" s="167">
        <v>-17378</v>
      </c>
      <c r="G87" s="167">
        <v>0</v>
      </c>
      <c r="H87" s="167" t="s">
        <v>320</v>
      </c>
      <c r="I87" s="167" t="s">
        <v>320</v>
      </c>
      <c r="J87" s="170">
        <f t="shared" si="29"/>
        <v>-26107</v>
      </c>
    </row>
    <row r="88" spans="1:10" ht="15" thickBot="1" x14ac:dyDescent="0.35">
      <c r="A88" s="11" t="s">
        <v>286</v>
      </c>
      <c r="B88" s="11" t="s">
        <v>287</v>
      </c>
      <c r="C88" s="167" t="s">
        <v>95</v>
      </c>
      <c r="D88" s="167">
        <v>0</v>
      </c>
      <c r="E88" s="167">
        <v>0</v>
      </c>
      <c r="F88" s="167">
        <v>0</v>
      </c>
      <c r="G88" s="167">
        <v>0</v>
      </c>
      <c r="H88" s="167" t="s">
        <v>320</v>
      </c>
      <c r="I88" s="167" t="s">
        <v>320</v>
      </c>
      <c r="J88" s="170">
        <f t="shared" si="29"/>
        <v>0</v>
      </c>
    </row>
    <row r="89" spans="1:10" ht="15" thickBot="1" x14ac:dyDescent="0.35">
      <c r="A89" s="240" t="str">
        <f>A35</f>
        <v>31.03.2023.</v>
      </c>
      <c r="B89" s="240">
        <f>B35</f>
        <v>45016</v>
      </c>
      <c r="C89" s="157">
        <f>SUM(C85:C88)</f>
        <v>0</v>
      </c>
      <c r="D89" s="157">
        <f t="shared" ref="D89:I89" si="30">SUM(D85:D88)</f>
        <v>461010815</v>
      </c>
      <c r="E89" s="157">
        <f t="shared" si="30"/>
        <v>65889633</v>
      </c>
      <c r="F89" s="157">
        <f t="shared" si="30"/>
        <v>7056168</v>
      </c>
      <c r="G89" s="157">
        <f t="shared" si="30"/>
        <v>0</v>
      </c>
      <c r="H89" s="157">
        <f t="shared" si="30"/>
        <v>0</v>
      </c>
      <c r="I89" s="157">
        <f t="shared" si="30"/>
        <v>0</v>
      </c>
      <c r="J89" s="157">
        <f t="shared" si="29"/>
        <v>533956616</v>
      </c>
    </row>
    <row r="90" spans="1:10" ht="15" thickTop="1" x14ac:dyDescent="0.3">
      <c r="A90" s="93" t="str">
        <f>A72</f>
        <v>Uzskaites vērtība 31.12.2022.</v>
      </c>
      <c r="B90" s="93" t="str">
        <f>B72</f>
        <v>Net book value at 31.12.2022</v>
      </c>
      <c r="C90" s="159">
        <f>C72</f>
        <v>1092474</v>
      </c>
      <c r="D90" s="159">
        <f t="shared" ref="D90:I90" si="31">D72</f>
        <v>327554373</v>
      </c>
      <c r="E90" s="159">
        <f t="shared" si="31"/>
        <v>68969251</v>
      </c>
      <c r="F90" s="159">
        <f t="shared" si="31"/>
        <v>6667825</v>
      </c>
      <c r="G90" s="159">
        <f t="shared" si="31"/>
        <v>1825384</v>
      </c>
      <c r="H90" s="159">
        <f t="shared" si="31"/>
        <v>10708163</v>
      </c>
      <c r="I90" s="159">
        <f t="shared" si="31"/>
        <v>10260528</v>
      </c>
      <c r="J90" s="159">
        <f>SUM(C90:I90)</f>
        <v>427077998</v>
      </c>
    </row>
    <row r="91" spans="1:10" ht="15" thickBot="1" x14ac:dyDescent="0.35">
      <c r="A91" s="79" t="s">
        <v>395</v>
      </c>
      <c r="B91" s="79" t="str">
        <f>B42</f>
        <v>Net book value at 31.03.2023</v>
      </c>
      <c r="C91" s="157">
        <f>C83-C89</f>
        <v>1092474</v>
      </c>
      <c r="D91" s="157">
        <f t="shared" ref="D91:I91" si="32">D83-D89</f>
        <v>324697116</v>
      </c>
      <c r="E91" s="157">
        <f t="shared" si="32"/>
        <v>68049240</v>
      </c>
      <c r="F91" s="157">
        <f t="shared" si="32"/>
        <v>6794693</v>
      </c>
      <c r="G91" s="157">
        <f t="shared" si="32"/>
        <v>1825384</v>
      </c>
      <c r="H91" s="157">
        <f t="shared" si="32"/>
        <v>10708163</v>
      </c>
      <c r="I91" s="157">
        <f t="shared" si="32"/>
        <v>15495144</v>
      </c>
      <c r="J91" s="157">
        <f t="shared" si="29"/>
        <v>428662214</v>
      </c>
    </row>
    <row r="92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19"/>
  <sheetViews>
    <sheetView showGridLines="0" topLeftCell="B6" zoomScale="85" zoomScaleNormal="85" workbookViewId="0">
      <selection activeCell="C18" sqref="C18"/>
    </sheetView>
  </sheetViews>
  <sheetFormatPr defaultColWidth="8.88671875" defaultRowHeight="14.4" x14ac:dyDescent="0.3"/>
  <cols>
    <col min="1" max="2" width="43" customWidth="1"/>
    <col min="3" max="5" width="13.6640625" customWidth="1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31.03.2023.</v>
      </c>
      <c r="B1" s="140" t="str">
        <f>'Galvenie darbības rādītāji'!B1</f>
        <v>JOINT STOCK COMPANY CONEXUS BALTIC GRID Condensed interim statements for the period from 01.01.2023 until 31.03.2023</v>
      </c>
    </row>
    <row r="2" spans="1:5" s="129" customFormat="1" ht="15.6" x14ac:dyDescent="0.3">
      <c r="A2" s="76" t="s">
        <v>459</v>
      </c>
      <c r="B2" s="76" t="s">
        <v>322</v>
      </c>
    </row>
    <row r="3" spans="1:5" s="129" customFormat="1" ht="15.6" x14ac:dyDescent="0.3">
      <c r="A3" s="94"/>
      <c r="B3" s="94"/>
      <c r="C3" s="95">
        <f>'Pārskats par finanšu stāvokli'!D3</f>
        <v>45016</v>
      </c>
      <c r="D3" s="95">
        <f>'Pārskats par finanšu stāvokli'!E3</f>
        <v>44651</v>
      </c>
      <c r="E3" s="95">
        <f>'Pārskats par finanšu stāvokli'!F3</f>
        <v>44926</v>
      </c>
    </row>
    <row r="4" spans="1:5" s="129" customFormat="1" ht="15.6" x14ac:dyDescent="0.3">
      <c r="A4" s="91"/>
      <c r="B4" s="91"/>
      <c r="C4" s="143" t="s">
        <v>73</v>
      </c>
      <c r="D4" s="143" t="s">
        <v>73</v>
      </c>
      <c r="E4" s="143" t="s">
        <v>73</v>
      </c>
    </row>
    <row r="5" spans="1:5" s="129" customFormat="1" ht="15.6" x14ac:dyDescent="0.3">
      <c r="A5" s="31" t="s">
        <v>323</v>
      </c>
      <c r="B5" s="31" t="s">
        <v>324</v>
      </c>
      <c r="C5" s="276">
        <f>E7</f>
        <v>1108652</v>
      </c>
      <c r="D5" s="277">
        <f>E5</f>
        <v>1209438</v>
      </c>
      <c r="E5" s="1">
        <v>1209438</v>
      </c>
    </row>
    <row r="6" spans="1:5" s="129" customFormat="1" ht="15.6" x14ac:dyDescent="0.3">
      <c r="A6" s="92" t="s">
        <v>396</v>
      </c>
      <c r="B6" t="s">
        <v>325</v>
      </c>
      <c r="C6" s="278">
        <v>-25197</v>
      </c>
      <c r="D6" s="271">
        <v>-25197</v>
      </c>
      <c r="E6" s="149">
        <v>-100786</v>
      </c>
    </row>
    <row r="7" spans="1:5" s="129" customFormat="1" ht="15.6" x14ac:dyDescent="0.3">
      <c r="A7" s="93" t="s">
        <v>326</v>
      </c>
      <c r="B7" s="93" t="s">
        <v>327</v>
      </c>
      <c r="C7" s="198">
        <f>C5+C6</f>
        <v>1083455</v>
      </c>
      <c r="D7" s="198">
        <f>D5+D6</f>
        <v>1184241</v>
      </c>
      <c r="E7" s="198">
        <f>E5+E6</f>
        <v>1108652</v>
      </c>
    </row>
    <row r="8" spans="1:5" s="129" customFormat="1" ht="15.6" x14ac:dyDescent="0.3">
      <c r="A8" s="92" t="s">
        <v>365</v>
      </c>
      <c r="B8" s="92" t="s">
        <v>367</v>
      </c>
      <c r="C8" s="180">
        <v>100786</v>
      </c>
      <c r="D8" s="1">
        <v>100786</v>
      </c>
      <c r="E8" s="1">
        <v>100786</v>
      </c>
    </row>
    <row r="9" spans="1:5" s="129" customFormat="1" ht="15.6" x14ac:dyDescent="0.3">
      <c r="A9" s="92" t="s">
        <v>366</v>
      </c>
      <c r="B9" s="92" t="s">
        <v>368</v>
      </c>
      <c r="C9" s="180">
        <v>982668</v>
      </c>
      <c r="D9" s="1">
        <v>1083455</v>
      </c>
      <c r="E9" s="1">
        <v>1108651</v>
      </c>
    </row>
    <row r="10" spans="1:5" s="129" customFormat="1" ht="15.6" x14ac:dyDescent="0.3">
      <c r="A10" s="140"/>
      <c r="B10" s="140"/>
    </row>
    <row r="12" spans="1:5" s="98" customFormat="1" x14ac:dyDescent="0.3">
      <c r="A12" s="76" t="s">
        <v>460</v>
      </c>
      <c r="B12" s="78" t="s">
        <v>328</v>
      </c>
      <c r="D12" s="88"/>
      <c r="E12" s="88"/>
    </row>
    <row r="13" spans="1:5" s="98" customFormat="1" x14ac:dyDescent="0.3">
      <c r="A13" s="94"/>
      <c r="B13" s="95"/>
      <c r="C13" s="97">
        <f>C3</f>
        <v>45016</v>
      </c>
      <c r="D13" s="142">
        <f>D3</f>
        <v>44651</v>
      </c>
      <c r="E13" s="142">
        <v>44561</v>
      </c>
    </row>
    <row r="14" spans="1:5" s="98" customFormat="1" x14ac:dyDescent="0.3">
      <c r="A14" s="91"/>
      <c r="B14" s="143"/>
      <c r="C14" s="143" t="s">
        <v>73</v>
      </c>
      <c r="D14" s="143" t="s">
        <v>73</v>
      </c>
      <c r="E14" s="143" t="s">
        <v>73</v>
      </c>
    </row>
    <row r="15" spans="1:5" s="98" customFormat="1" x14ac:dyDescent="0.3">
      <c r="A15" s="92" t="s">
        <v>329</v>
      </c>
      <c r="B15" s="2" t="s">
        <v>330</v>
      </c>
      <c r="C15" s="149">
        <v>65759491</v>
      </c>
      <c r="D15" s="149">
        <v>30000000</v>
      </c>
      <c r="E15" s="149">
        <v>69468183</v>
      </c>
    </row>
    <row r="16" spans="1:5" s="98" customFormat="1" x14ac:dyDescent="0.3">
      <c r="A16" s="92" t="s">
        <v>331</v>
      </c>
      <c r="B16" s="92" t="s">
        <v>332</v>
      </c>
      <c r="C16" s="149">
        <v>12899286</v>
      </c>
      <c r="D16" s="149">
        <v>40829197</v>
      </c>
      <c r="E16" s="149">
        <v>12899286</v>
      </c>
    </row>
    <row r="17" spans="1:5" s="98" customFormat="1" ht="28.8" x14ac:dyDescent="0.3">
      <c r="A17" s="11" t="s">
        <v>371</v>
      </c>
      <c r="B17" s="11" t="s">
        <v>372</v>
      </c>
      <c r="C17" s="158">
        <v>32654</v>
      </c>
      <c r="D17" s="158">
        <v>11485</v>
      </c>
      <c r="E17" s="158">
        <v>62480</v>
      </c>
    </row>
    <row r="18" spans="1:5" s="98" customFormat="1" ht="14.4" customHeight="1" thickBot="1" x14ac:dyDescent="0.35">
      <c r="A18" s="96"/>
      <c r="B18" s="36"/>
      <c r="C18" s="224">
        <f t="shared" ref="C18:D18" si="0">SUM(C15:C17)</f>
        <v>78691431</v>
      </c>
      <c r="D18" s="224">
        <f t="shared" si="0"/>
        <v>70840682</v>
      </c>
      <c r="E18" s="224">
        <f>SUM(E15:E17)</f>
        <v>82429949</v>
      </c>
    </row>
    <row r="19" spans="1:5" ht="15" thickTop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6" ma:contentTypeDescription="Izveidot jaunu dokumentu." ma:contentTypeScope="" ma:versionID="496b1d6290ad14b31e5cb2dd02bbfc59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f9986dfd59578bd1163f3574a7b065ea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D2754-AF83-4B67-B242-9A48C42A7D69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254b5f-5094-40a3-96d4-cb481080e4dc"/>
    <ds:schemaRef ds:uri="http://purl.org/dc/terms/"/>
    <ds:schemaRef ds:uri="12d3288d-28e8-4ecf-b401-cc4a9dfc3cd3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55CC07-C3B9-4DA2-9543-DD2895829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E588F-ABD3-422B-BD22-4E9ADA861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Nr.14-15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Aija Martinsone-Staģe</cp:lastModifiedBy>
  <cp:revision/>
  <dcterms:created xsi:type="dcterms:W3CDTF">2021-05-20T13:36:12Z</dcterms:created>
  <dcterms:modified xsi:type="dcterms:W3CDTF">2023-05-26T04:17:33Z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