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ī_darbgrāmata"/>
  <bookViews>
    <workbookView xWindow="32760" yWindow="32760" windowWidth="14955" windowHeight="10530" tabRatio="771" activeTab="0"/>
  </bookViews>
  <sheets>
    <sheet name="Būvniecības koptāme" sheetId="1" r:id="rId1"/>
    <sheet name="Kopsavilkuma aprēķins" sheetId="2" r:id="rId2"/>
    <sheet name="1.GP" sheetId="3" r:id="rId3"/>
    <sheet name="2.GAT" sheetId="4" r:id="rId4"/>
    <sheet name="3.BK" sheetId="5" r:id="rId5"/>
    <sheet name="4.EL" sheetId="6" r:id="rId6"/>
    <sheet name="5.VAS" sheetId="7" r:id="rId7"/>
    <sheet name="6.TSa" sheetId="8" r:id="rId8"/>
    <sheet name="7.ELKA" sheetId="9" r:id="rId9"/>
    <sheet name="9.DOP" sheetId="10" r:id="rId10"/>
  </sheets>
  <definedNames>
    <definedName name="_xlnm.Print_Area" localSheetId="2">'1.GP'!$A$7:$O$31</definedName>
    <definedName name="_xlnm.Print_Area" localSheetId="3">'2.GAT'!$A$6:$O$144</definedName>
    <definedName name="_xlnm.Print_Area" localSheetId="4">'3.BK'!$A$8:$O$32</definedName>
    <definedName name="_xlnm.Print_Area" localSheetId="5">'4.EL'!$A$8:$P$9</definedName>
    <definedName name="_xlnm.Print_Area" localSheetId="6">'5.VAS'!$A$8:$O$8</definedName>
    <definedName name="_xlnm.Print_Area" localSheetId="7">'6.TSa'!$A$2:$O$44</definedName>
    <definedName name="_xlnm.Print_Area" localSheetId="8">'7.ELKA'!$A$2:$O$37</definedName>
    <definedName name="_xlnm.Print_Area" localSheetId="9">'9.DOP'!$A$6:$O$37</definedName>
    <definedName name="_xlnm.Print_Area" localSheetId="1">'Kopsavilkuma aprēķins'!$A$2:$H$29</definedName>
    <definedName name="_xlnm.Print_Titles" localSheetId="3">'2.GAT'!$9:$10</definedName>
  </definedNames>
  <calcPr fullCalcOnLoad="1"/>
</workbook>
</file>

<file path=xl/sharedStrings.xml><?xml version="1.0" encoding="utf-8"?>
<sst xmlns="http://schemas.openxmlformats.org/spreadsheetml/2006/main" count="1002" uniqueCount="444">
  <si>
    <t>Nr.p.k</t>
  </si>
  <si>
    <t>Sadaļas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</si>
  <si>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</si>
  <si>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</si>
  <si>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</si>
  <si>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</si>
  <si>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</si>
  <si>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</si>
  <si>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Inženierrisinājumu daļa</t>
  </si>
  <si>
    <t>Gāzes apgāde, ārējie tīkli  (GAT)</t>
  </si>
  <si>
    <t>Būvkonstrukcijas (BK)</t>
  </si>
  <si>
    <t>Vadības un automatizācijas sistēmas (VAS)</t>
  </si>
  <si>
    <t>Tehnoloģiskie sakari (TSa)</t>
  </si>
  <si>
    <t>Citi apzīmējumi</t>
  </si>
  <si>
    <t>Darbu organizēšanas projekts (DOP)</t>
  </si>
  <si>
    <t>Iestatīšanas un palaišanas darbi</t>
  </si>
  <si>
    <t>Inženierdarbi (inženiertopografiskais pavadījums)</t>
  </si>
  <si>
    <t>Kopā:</t>
  </si>
  <si>
    <t>t.sk. darba aizsardzība:</t>
  </si>
  <si>
    <t>Pavisam kopā:</t>
  </si>
  <si>
    <t>N.p.k.</t>
  </si>
  <si>
    <t>Darba nosaukums</t>
  </si>
  <si>
    <t>Mērvienība</t>
  </si>
  <si>
    <t>Daudzums</t>
  </si>
  <si>
    <t>Vienības izmaksas, EUR</t>
  </si>
  <si>
    <t>Kopā uz visu apjomu EUR</t>
  </si>
  <si>
    <t>laika norma (c/h)</t>
  </si>
  <si>
    <t>darba samaksas likme (EUR/h)</t>
  </si>
  <si>
    <t>darba alga (EUR) ar soc.nodokli</t>
  </si>
  <si>
    <t>kopā (EUR)</t>
  </si>
  <si>
    <t>darbietilpība (c/h)</t>
  </si>
  <si>
    <t>summa (EUR)</t>
  </si>
  <si>
    <t>1.Laukuma labiekārtošana</t>
  </si>
  <si>
    <t>1.1.</t>
  </si>
  <si>
    <t>Krānu laukuma šķembas seguma ierīkošana :</t>
  </si>
  <si>
    <t xml:space="preserve"> -šķembas fr. 20-40 mm -0,25</t>
  </si>
  <si>
    <r>
      <t>m</t>
    </r>
    <r>
      <rPr>
        <vertAlign val="superscript"/>
        <sz val="10"/>
        <rFont val="Arial"/>
        <family val="2"/>
      </rPr>
      <t>3</t>
    </r>
  </si>
  <si>
    <t xml:space="preserve"> -grants maisījums fr. 0-32 mm - 0,25</t>
  </si>
  <si>
    <t>2. Žogs, žoga vārtiņi</t>
  </si>
  <si>
    <t>2.1.</t>
  </si>
  <si>
    <t>m</t>
  </si>
  <si>
    <t>2.2.</t>
  </si>
  <si>
    <t>Vārti vienviru Preiss Būve 1000 x 950, aizpildījums panelis, acs izmērs 1, stabi 60 x 60 x 2 mm, h=2600 mm, profils 40 x 40 x 1,5 mm ierīkošana, krāsa - zaļa</t>
  </si>
  <si>
    <t>gb.</t>
  </si>
  <si>
    <t>2.3.</t>
  </si>
  <si>
    <t>Starpposmu stabs 40 x 60 x 2600 bez urbumiem</t>
  </si>
  <si>
    <t>gab</t>
  </si>
  <si>
    <t>2.4.</t>
  </si>
  <si>
    <t>Fiksators Nylofor 3D 40 x 60 stabam</t>
  </si>
  <si>
    <t>2.5.</t>
  </si>
  <si>
    <t>Monolīts betona B 15</t>
  </si>
  <si>
    <t>Brīdinājuma plāksnītes</t>
  </si>
  <si>
    <t>Darba kopsavilkums</t>
  </si>
  <si>
    <t>1</t>
  </si>
  <si>
    <t>2</t>
  </si>
  <si>
    <t>1.</t>
  </si>
  <si>
    <t>Krāni</t>
  </si>
  <si>
    <t>gab.</t>
  </si>
  <si>
    <t>1.2.</t>
  </si>
  <si>
    <t>1.3.</t>
  </si>
  <si>
    <t>2.</t>
  </si>
  <si>
    <t>Caurules</t>
  </si>
  <si>
    <t xml:space="preserve">Tērauda bezšuvju caurule ø114,3x5,6  (montāža)                             </t>
  </si>
  <si>
    <t xml:space="preserve">Tērauda bezšuvju caurule ø60.3x4.5  (montāža)          </t>
  </si>
  <si>
    <t xml:space="preserve">Tērauda bezšuvju caurule ø60.3x4.5 (montāža)         </t>
  </si>
  <si>
    <t>3.</t>
  </si>
  <si>
    <t xml:space="preserve">Veidgabali </t>
  </si>
  <si>
    <t>Trejgabals, ar rūpnīcas 100% nesagraujošas kontroles metodēm pārbaudīts, ar pretkorozijas pārklājumu PUR LVS EN 10290:2003 kl.B tips 1:</t>
  </si>
  <si>
    <t>Trejgabals, ar rūpnīcas 100% nesagraujošas kontroles metodēm pārbaudīts</t>
  </si>
  <si>
    <t>Līkums ar rūpnīcas 100% nesagraujošas kontroles metodēm pārbaudīts.</t>
  </si>
  <si>
    <t>Sfēriska blīvripa  ar rūpnīcas 100% nesagraujošas kontroles metodēm pārbaudīta, pārklāta ar pretkorozijas krāsu:</t>
  </si>
  <si>
    <t>4.</t>
  </si>
  <si>
    <t>Materiāli</t>
  </si>
  <si>
    <t>Pretkorozijas krāsu sistēma A4.15(pēc LVS EN ISO 12944-5:2007 A) virszemes neizolētas caurules krāsošanai: “TEKNOS”</t>
  </si>
  <si>
    <t>l.</t>
  </si>
  <si>
    <t>m2</t>
  </si>
  <si>
    <t>Pārbaudes darbi</t>
  </si>
  <si>
    <t>Izolācijas kvalitātes kontrole pielietojot katodpolarizācijas metodi:</t>
  </si>
  <si>
    <t>Metinātās šuves:</t>
  </si>
  <si>
    <t>Caurule Ø720x11</t>
  </si>
  <si>
    <t>Caurule Ø60,3x4,5</t>
  </si>
  <si>
    <t>Caurule Ø21,3x4</t>
  </si>
  <si>
    <t xml:space="preserve">Garantijas šuvju izpildi </t>
  </si>
  <si>
    <t>100 % vizuālā kontrole (VT), 100 % radiogrāfiskā kontrole (RT), 100 % ultraskaņas kontrole (UT),</t>
  </si>
  <si>
    <t>Gāzesvada dobuma tīrīšana un tā pārbaude (ar slāpekli):</t>
  </si>
  <si>
    <t>Gāzesvada stiprības un hermētiskuma pārbaude (pneimatiskā ar slāpekli)  ar spiedienu saskaņā ar  LVS EN1594:2014 A, V cauruļvadu (cauruļvadu dobuma apjoms), slāpekļa izpūšana pēc gāzesvada hidrauliskās pārbaudes</t>
  </si>
  <si>
    <t>Caurule Ø21,3x5</t>
  </si>
  <si>
    <t>Citi darbi</t>
  </si>
  <si>
    <t>Esošo krānu mezgla Dn 150 demontāža (t.sk.krāni, caurules, žogs, pamatu plātnes utt.) un krānu transportēšana uz A/S "Conexus Baltic Grid" noliktavu - GRS Rīga-1, Saurieši, Stopiņu novads</t>
  </si>
  <si>
    <t>mezgls</t>
  </si>
  <si>
    <t>Digitālo uzmērījumu veikšana pēc būvdarbu pabeigšanas</t>
  </si>
  <si>
    <t>obj.</t>
  </si>
  <si>
    <t xml:space="preserve">                             Zemes darbi.</t>
  </si>
  <si>
    <t>Cauruļvadu, krānu demontāža, montāža:</t>
  </si>
  <si>
    <t>Grunts atbēršana atpakaļ tranšejā ar ekskavatoru</t>
  </si>
  <si>
    <t>Smilšu aizsargslānis ar biezumu 200 mm un smilšu pamats</t>
  </si>
  <si>
    <t>Grunts pārpalikuma iekraušana, izvešana, utilizācija</t>
  </si>
  <si>
    <t>Iekārtas uzstādīšana un darbināšana grunstūdens līmeņa pazemināšanai objektā (vajadzību precizēt uz vietas )</t>
  </si>
  <si>
    <t xml:space="preserve">kompl </t>
  </si>
  <si>
    <t>Darbu kopsavilkums</t>
  </si>
  <si>
    <t>Veidgabali</t>
  </si>
  <si>
    <t>5.</t>
  </si>
  <si>
    <t>6.</t>
  </si>
  <si>
    <t>7.</t>
  </si>
  <si>
    <t>Zemes darbi.</t>
  </si>
  <si>
    <t>1.Zemes darbi</t>
  </si>
  <si>
    <t xml:space="preserve">Mehanizēta būvbedres rakšana </t>
  </si>
  <si>
    <t>Tas pats ar roku darba spēku</t>
  </si>
  <si>
    <t>2.Betonēšanas darbi</t>
  </si>
  <si>
    <t>Zāģmateriāli</t>
  </si>
  <si>
    <t>Ūdens izturīgs finieris</t>
  </si>
  <si>
    <r>
      <t>m</t>
    </r>
    <r>
      <rPr>
        <vertAlign val="superscript"/>
        <sz val="10"/>
        <rFont val="Arial"/>
        <family val="2"/>
      </rPr>
      <t>2</t>
    </r>
  </si>
  <si>
    <t>t</t>
  </si>
  <si>
    <t>Zemes darbi</t>
  </si>
  <si>
    <t>Betonēšanas darbi</t>
  </si>
  <si>
    <t>Nr.p.k.</t>
  </si>
  <si>
    <t>Kopā uz visu apjomu</t>
  </si>
  <si>
    <t>1. ZS 0,4kV KL montāžas darbi</t>
  </si>
  <si>
    <t>Tranšejas rakšana un aizbēršana viena līdz divu kabeļu (caurules) gūldīšanai 0.7m dziļumā</t>
  </si>
  <si>
    <t>Kabeļu aizsargcaurules d=līdz 110 mm ieguldīšana gatavā tranšejā</t>
  </si>
  <si>
    <t>Teritorijas labiekārtošana</t>
  </si>
  <si>
    <t>ZS kabeļa līdz 35 mm2 ievēršana caurulē</t>
  </si>
  <si>
    <t xml:space="preserve">ZS plastmasas izolācijas kabeļa līdz 35 mm2 gala apdare </t>
  </si>
  <si>
    <t>ZS kabeļlīnijas atvienošana</t>
  </si>
  <si>
    <t>pievienoj.</t>
  </si>
  <si>
    <t>ZS kabeļlīnijas pievienošana</t>
  </si>
  <si>
    <t>Horizontālā zemētāja montāža tranšejā</t>
  </si>
  <si>
    <t>Vertikālā zemētāja dziļumā  līdz 5 m montāža</t>
  </si>
  <si>
    <t>Zemēšanas kontūra pretestības mērīšana</t>
  </si>
  <si>
    <t>kontūrs</t>
  </si>
  <si>
    <t>Izolācijas pretestības mērīšana</t>
  </si>
  <si>
    <t>kompl.</t>
  </si>
  <si>
    <t>2. Materiāli</t>
  </si>
  <si>
    <t>Kabelis NYY-J 4x2,5  0.6/1kV</t>
  </si>
  <si>
    <t>Kabelis NYY-J 3x1,5  0.6/1kV</t>
  </si>
  <si>
    <t>k-ts</t>
  </si>
  <si>
    <t>gb</t>
  </si>
  <si>
    <t>Elektroda uzgalis, iesišanai zemē</t>
  </si>
  <si>
    <t>Cinkots plakandzelzs 35x3,5</t>
  </si>
  <si>
    <t>Lokans vara vads 16mm2</t>
  </si>
  <si>
    <t>Palīgmateriāli zemēšanai</t>
  </si>
  <si>
    <t>Kabeļa brīdinājuma lenta "kabelis" 0,4kV</t>
  </si>
  <si>
    <t>Automātslēdzis, 3-polu,  6A, B</t>
  </si>
  <si>
    <t>Automātslēdzis, 3-polu,  6A, C</t>
  </si>
  <si>
    <t>Automātslēdzis, 1-polu,  16A, C</t>
  </si>
  <si>
    <t>Fāžu kontroles ierīce CM-PFS</t>
  </si>
  <si>
    <t>Pārsprieguma aizsardzība SPC-S-20/280-3F tipa</t>
  </si>
  <si>
    <t>E 91/32 Drošinātāju slēdža atvienotājs</t>
  </si>
  <si>
    <t>Drošinātājs 10A, drošinātāju slēdža atvienotājam</t>
  </si>
  <si>
    <t>Rozete ar zemējuma kontaktu, 230V AC, 16A, DIN listes uzstādīšanai.</t>
  </si>
  <si>
    <t>Statne S – 2</t>
  </si>
  <si>
    <t>Palīgmateriāli</t>
  </si>
  <si>
    <t>ZS 0,4kV KL montāžas darbu izmaksas</t>
  </si>
  <si>
    <t>Materiālu izmaksas</t>
  </si>
  <si>
    <t>Diskrēto signālu dzirksteļdrošā barjera IM1-22Ex-R/24VDC</t>
  </si>
  <si>
    <t>Laika relejs 047 41</t>
  </si>
  <si>
    <t>Pārsprieguma aizsardzības modulis DCO SD2 MD HF5</t>
  </si>
  <si>
    <t>Pārsprieguma aizsardzības modulis DCO SD2 MD Ex24</t>
  </si>
  <si>
    <t>Kabeļu blīvētājs kab. diam. 9...17mm, M25×1.5 materiāls PA</t>
  </si>
  <si>
    <t>2. Kontrolmēraparāti</t>
  </si>
  <si>
    <t>Spiediena devējs IS-3-0-2211-1ZZ-BBNHSZZ-GTFHZZZ-UAZZ</t>
  </si>
  <si>
    <t>8118/222 sērijas nozarkārba Exi ia IIC T5/T6</t>
  </si>
  <si>
    <t>Kabeļu blīvētājs kabeļiem bez bruņas CAP192244V1</t>
  </si>
  <si>
    <t>Impulsa caurule, L=6m, Ø12mm, PR-12-1V4</t>
  </si>
  <si>
    <t>Savienotājs, iekšējā vītne F18×1.5// Ø12mm, UEM 10L SR D12</t>
  </si>
  <si>
    <t>Savienotājs ,iekšējā vītne F18×1.5//F G1/2", XMVR NW 08HS</t>
  </si>
  <si>
    <t>Izolējošā uzmava Ø12mm ar štuceriem F18×1.5</t>
  </si>
  <si>
    <t>Mērīšanas nipelis XHFM THL 10</t>
  </si>
  <si>
    <t>Uzmava, iekšējā vītne F G1/2"//F18×1.5; MVO NW 08S</t>
  </si>
  <si>
    <t>Līkums 90º, XW NW 10HL</t>
  </si>
  <si>
    <t>Vara gredzens</t>
  </si>
  <si>
    <t>3. Kabeļi un vadi</t>
  </si>
  <si>
    <t>Kontroles kabelis RE-2Y(St)Yv 2×2×0.5 SW</t>
  </si>
  <si>
    <t>Kontroles kabelis OLFLEX ROBUST 210 2×0.5</t>
  </si>
  <si>
    <t>Lokanais vads HO 5V-K0.5</t>
  </si>
  <si>
    <t>Kabeļu signāllenta ar uzrakstu "Uzmanību! Kabelis!", rullis L=50m</t>
  </si>
  <si>
    <t>Kabeļu tranšejas rakšana un aizbēršana</t>
  </si>
  <si>
    <t>Esošo kontroles kabeļu demontāža krānu laukumos</t>
  </si>
  <si>
    <t>4. Montāžas materiāli un izstrādājumi</t>
  </si>
  <si>
    <t>PE caurule ar ārējo Ø50 ieguldīšanai zemē, rullis L=50m</t>
  </si>
  <si>
    <t>Kabeļu montāžas statne KS 80-150</t>
  </si>
  <si>
    <t>Cinkota ūdens un gāzes vadu caurule DN20 (26.9×2.6 mm)</t>
  </si>
  <si>
    <t>Termorūkošā caurule ar līmi, melna, L=1m, SRH-2 34-7/1000</t>
  </si>
  <si>
    <t>Termorūkošā caurule ar līmi, melna, L=1m, SRH-2 56-16/1000</t>
  </si>
  <si>
    <t>Montāžas komplekts spiediena devēja uzstādīšanai</t>
  </si>
  <si>
    <t>Montāžas komplekts kārbas 8118/222 uzstādīšanai</t>
  </si>
  <si>
    <t>Kontrolmēraparāti</t>
  </si>
  <si>
    <t>Kabeļi un vadi</t>
  </si>
  <si>
    <t>Montāžas materiāli un izstrādājumi</t>
  </si>
  <si>
    <t>Spaiļu bloks ar četrām spailēm, ar atvienotāju UDK4-MTK-P/P</t>
  </si>
  <si>
    <t>2. Kabeļi un vadi</t>
  </si>
  <si>
    <t>Sakaru kabelis ECALEV 1×4×1.2</t>
  </si>
  <si>
    <t>3. Montāžas materiāli un izstrādājumi</t>
  </si>
  <si>
    <t>Savienojuma uzmava sakaru kabelim XAGA-500-43/8-300</t>
  </si>
  <si>
    <t>Signāllente „Uzmanību! Kabelis!”, „MABO”, rullis 50m</t>
  </si>
  <si>
    <t>PE caurule ar ārējo Ø50mm, sarkanā krāsā</t>
  </si>
  <si>
    <t>Elektroaparatūra sakaru skapja KS-3-21 uzstādīšanai</t>
  </si>
  <si>
    <t>3</t>
  </si>
  <si>
    <t>Kabelis 2x2,5 mm2, 0.6/1kV, NYY-O, „HELUKABEL”</t>
  </si>
  <si>
    <t>Polietilēna caurule D 50, PE, gofrēta</t>
  </si>
  <si>
    <t>kg</t>
  </si>
  <si>
    <t>Signāllente "Uzmanību! Kabelis!", dzeltena krāsa, platums 150mm</t>
  </si>
  <si>
    <t>Attaukošanas šķidrums, benzīns, ГОСТ 2084-77*, A-80</t>
  </si>
  <si>
    <t>l</t>
  </si>
  <si>
    <t>Celtniecības bitums, Gost 6617-76</t>
  </si>
  <si>
    <t>Antikorozijas pārklājuma sistēma (Kebulen C50 heat-shrinkable sleeve)</t>
  </si>
  <si>
    <t>Keramiskā bukse, ∅8mm, „PINBRAZING”, Corrpro</t>
  </si>
  <si>
    <t>Kabeļu uzgalis,  2,5mm2, „PINBRAZING”, Corrpro</t>
  </si>
  <si>
    <t>Vara-sulfāta mērelektrods</t>
  </si>
  <si>
    <t>Strāvas KMP montāža</t>
  </si>
  <si>
    <t>Pagaidu ceļi un ceļu atjaunošana</t>
  </si>
  <si>
    <t xml:space="preserve">Dzelzsbetona ceļu plātnes 6 x 2 x 0.14 mm montāža un demontāža, pagaidu ceļa ierīkošanai gāzesvada šķērsojumu vietās </t>
  </si>
  <si>
    <t>Teritorijas atjaunošana, būvniecības zonas rekultivācija</t>
  </si>
  <si>
    <r>
      <t>m</t>
    </r>
    <r>
      <rPr>
        <sz val="9"/>
        <rFont val="Calibri"/>
        <family val="2"/>
      </rPr>
      <t>²</t>
    </r>
  </si>
  <si>
    <t>Nesaistītu minerāl materiālu seguma 0/32s brauktuvei 10 cm biezumā (N-IV klase)</t>
  </si>
  <si>
    <t xml:space="preserve">darba alga (EUR) </t>
  </si>
  <si>
    <t>darba samaksas likme (EUR/h) ar soc.nodokli</t>
  </si>
  <si>
    <t xml:space="preserve">Materiālu transports </t>
  </si>
  <si>
    <t>4</t>
  </si>
  <si>
    <t>5</t>
  </si>
  <si>
    <t>6</t>
  </si>
  <si>
    <t>7</t>
  </si>
  <si>
    <t>8</t>
  </si>
  <si>
    <t>9</t>
  </si>
  <si>
    <t>Esošo krūmu izciršana</t>
  </si>
  <si>
    <t>Krūmu izciršana darbu veikšanas zonā</t>
  </si>
  <si>
    <t>10</t>
  </si>
  <si>
    <t>11</t>
  </si>
  <si>
    <t>12</t>
  </si>
  <si>
    <t>13</t>
  </si>
  <si>
    <r>
      <rPr>
        <b/>
        <sz val="11"/>
        <color indexed="8"/>
        <rFont val="Arial"/>
        <family val="2"/>
      </rPr>
      <t>Lodveida krāns</t>
    </r>
    <r>
      <rPr>
        <sz val="11"/>
        <color indexed="8"/>
        <rFont val="Arial"/>
        <family val="2"/>
      </rPr>
      <t xml:space="preserve"> ar pilnu caurplūdumu </t>
    </r>
    <r>
      <rPr>
        <b/>
        <sz val="11"/>
        <color indexed="8"/>
        <rFont val="Arial"/>
        <family val="2"/>
      </rPr>
      <t>DN 50</t>
    </r>
    <r>
      <rPr>
        <sz val="11"/>
        <color indexed="8"/>
        <rFont val="Arial"/>
        <family val="2"/>
      </rPr>
      <t>, PN 63 virszemes uzstādīšanai ar rokas piedziņu ar galiem metināšanai pie caurules Ø60,3x4,5:</t>
    </r>
  </si>
  <si>
    <r>
      <rPr>
        <b/>
        <sz val="11"/>
        <color indexed="8"/>
        <rFont val="Arial"/>
        <family val="2"/>
      </rPr>
      <t>Lodveida krāns</t>
    </r>
    <r>
      <rPr>
        <sz val="11"/>
        <color indexed="8"/>
        <rFont val="Arial"/>
        <family val="2"/>
      </rPr>
      <t xml:space="preserve"> ar pilnu caurplūdumu </t>
    </r>
    <r>
      <rPr>
        <b/>
        <sz val="11"/>
        <color indexed="8"/>
        <rFont val="Arial"/>
        <family val="2"/>
      </rPr>
      <t>DN15</t>
    </r>
    <r>
      <rPr>
        <sz val="11"/>
        <color indexed="8"/>
        <rFont val="Arial"/>
        <family val="2"/>
      </rPr>
      <t>, РN63 virszemes uzstādīšanai</t>
    </r>
  </si>
  <si>
    <t>15</t>
  </si>
  <si>
    <r>
      <rPr>
        <b/>
        <sz val="11"/>
        <color indexed="8"/>
        <rFont val="Arial"/>
        <family val="2"/>
      </rPr>
      <t>Noslēgs ar vītni</t>
    </r>
    <r>
      <rPr>
        <sz val="11"/>
        <color indexed="8"/>
        <rFont val="Arial"/>
        <family val="2"/>
      </rPr>
      <t xml:space="preserve"> G </t>
    </r>
    <r>
      <rPr>
        <sz val="11"/>
        <color indexed="8"/>
        <rFont val="Arial"/>
        <family val="2"/>
      </rPr>
      <t>1/2</t>
    </r>
    <r>
      <rPr>
        <sz val="11"/>
        <color indexed="8"/>
        <rFont val="Arial"/>
        <family val="2"/>
      </rPr>
      <t>’’-14 F, tērauds, hromēta virsma, VERSCHLUSS IR 08</t>
    </r>
  </si>
  <si>
    <t>ruļļi</t>
  </si>
  <si>
    <r>
      <rPr>
        <b/>
        <sz val="11"/>
        <color indexed="8"/>
        <rFont val="Arial"/>
        <family val="2"/>
      </rPr>
      <t>Slēdzis izolācijai</t>
    </r>
    <r>
      <rPr>
        <sz val="11"/>
        <color indexed="8"/>
        <rFont val="Arial"/>
        <family val="2"/>
      </rPr>
      <t xml:space="preserve"> WPCP-IV 6x17 </t>
    </r>
  </si>
  <si>
    <r>
      <rPr>
        <b/>
        <sz val="11"/>
        <color indexed="8"/>
        <rFont val="Arial"/>
        <family val="2"/>
      </rPr>
      <t>Slēdzis izolācijai</t>
    </r>
    <r>
      <rPr>
        <sz val="11"/>
        <color indexed="8"/>
        <rFont val="Arial"/>
        <family val="2"/>
      </rPr>
      <t xml:space="preserve"> WPCP-IV 4x17 </t>
    </r>
  </si>
  <si>
    <r>
      <rPr>
        <b/>
        <sz val="11"/>
        <color indexed="8"/>
        <rFont val="Arial"/>
        <family val="2"/>
      </rPr>
      <t xml:space="preserve">Termosarūkoša uzmava </t>
    </r>
    <r>
      <rPr>
        <sz val="11"/>
        <color indexed="8"/>
        <rFont val="Arial"/>
        <family val="2"/>
      </rPr>
      <t>DN50, FLEXLAD 50</t>
    </r>
  </si>
  <si>
    <t>14</t>
  </si>
  <si>
    <t>16</t>
  </si>
  <si>
    <t>17</t>
  </si>
  <si>
    <t>18</t>
  </si>
  <si>
    <t>19</t>
  </si>
  <si>
    <t>20</t>
  </si>
  <si>
    <t>Metināšanas savienojumu apstrāde un pārbaude ar nesagraujošās kontroles metodēm (100 % vizuālā kontrole (VT), 100% radiogrāfiskā kontrole (RT)). Sildīšana nav vajadzīga: Metināto sadursavienojumu kontrole pielietojot radiogrāfijas metodi: šuves zonas un metinātā savienojuma virsmas sagatavošana - kontrole, veicot ārējo apskatu un mērīšanu, kontrole ar gamma caurstarošanu</t>
  </si>
  <si>
    <t>Caurule Ø323,9x7,1</t>
  </si>
  <si>
    <t>21</t>
  </si>
  <si>
    <t>22</t>
  </si>
  <si>
    <t>Esošā gāzes vada Dn 700 demontāža un transportēšana 
uz A/S "Conexus Baltic Grid" noliktavu - GRS Rīga-1, Saurieši, Stopiņu novads</t>
  </si>
  <si>
    <t>Esošā gāzes vada Dn 150 demontāža un transportēšana 
uz A/S "Conexus Baltic Grid" noliktavu - GRS Rīga-1, Saurieši, Stopiņu novads</t>
  </si>
  <si>
    <t>23</t>
  </si>
  <si>
    <t>24</t>
  </si>
  <si>
    <t>Grunts izrakšana ar ekskavatoru</t>
  </si>
  <si>
    <r>
      <t>nm</t>
    </r>
    <r>
      <rPr>
        <sz val="10"/>
        <color indexed="8"/>
        <rFont val="Calibri"/>
        <family val="2"/>
      </rPr>
      <t>³</t>
    </r>
  </si>
  <si>
    <r>
      <t>m</t>
    </r>
    <r>
      <rPr>
        <sz val="10"/>
        <color indexed="8"/>
        <rFont val="Calibri"/>
        <family val="2"/>
      </rPr>
      <t>³</t>
    </r>
  </si>
  <si>
    <r>
      <rPr>
        <b/>
        <sz val="11"/>
        <color indexed="8"/>
        <rFont val="Arial"/>
        <family val="2"/>
      </rPr>
      <t>TDW virzuļa kustības signalizators</t>
    </r>
    <r>
      <rPr>
        <sz val="11"/>
        <color indexed="8"/>
        <rFont val="Arial"/>
        <family val="2"/>
      </rPr>
      <t xml:space="preserve"> PIG-SIG-IV, vizuāls/elektrisks  TDW Williamson</t>
    </r>
  </si>
  <si>
    <r>
      <rPr>
        <b/>
        <sz val="11"/>
        <color indexed="8"/>
        <rFont val="Arial"/>
        <family val="2"/>
      </rPr>
      <t xml:space="preserve">TDW atzarojums </t>
    </r>
    <r>
      <rPr>
        <sz val="11"/>
        <color indexed="8"/>
        <rFont val="Arial"/>
        <family val="2"/>
      </rPr>
      <t>Nr.3, 6”, Klase 600, Ø720 TDW Williamson, komplektā ar slēgtu pretatloku, skrūvēm un uzgriežņiem, starpliku</t>
    </r>
  </si>
  <si>
    <t>Gosbag 28"</t>
  </si>
  <si>
    <r>
      <rPr>
        <b/>
        <sz val="11"/>
        <color indexed="8"/>
        <rFont val="Arial"/>
        <family val="2"/>
      </rPr>
      <t>Lokanā savienojuma Dn50,</t>
    </r>
    <r>
      <rPr>
        <sz val="11"/>
        <color indexed="8"/>
        <rFont val="Arial"/>
        <family val="2"/>
      </rPr>
      <t xml:space="preserve"> PN 90 bar savienošanas elements </t>
    </r>
    <r>
      <rPr>
        <sz val="11"/>
        <color indexed="8"/>
        <rFont val="Arial"/>
        <family val="2"/>
      </rPr>
      <t>(Materiālu nodrošina Pasūtītājs)</t>
    </r>
  </si>
  <si>
    <r>
      <rPr>
        <b/>
        <sz val="11"/>
        <color indexed="8"/>
        <rFont val="Arial"/>
        <family val="2"/>
      </rPr>
      <t>Lokanais savienojums Dn50</t>
    </r>
    <r>
      <rPr>
        <sz val="11"/>
        <color indexed="8"/>
        <rFont val="Arial"/>
        <family val="2"/>
      </rPr>
      <t xml:space="preserve">, PN 90 bar, L=25m, Tractor/2T DIN NE 853 SN 51 </t>
    </r>
    <r>
      <rPr>
        <sz val="11"/>
        <color indexed="8"/>
        <rFont val="Arial"/>
        <family val="2"/>
      </rPr>
      <t>(Materiālu nodrošina Pasūtītājs)</t>
    </r>
  </si>
  <si>
    <r>
      <t xml:space="preserve">Divkomponentu cinku saturoša </t>
    </r>
    <r>
      <rPr>
        <b/>
        <sz val="11"/>
        <color indexed="8"/>
        <rFont val="Arial"/>
        <family val="2"/>
      </rPr>
      <t xml:space="preserve">epoksīda gruntkrāsa </t>
    </r>
    <r>
      <rPr>
        <sz val="11"/>
        <color indexed="8"/>
        <rFont val="Arial"/>
        <family val="2"/>
      </rPr>
      <t>– 1.slānis, TEKNOZINK-90SE</t>
    </r>
  </si>
  <si>
    <r>
      <t xml:space="preserve">divkomponentu </t>
    </r>
    <r>
      <rPr>
        <b/>
        <sz val="11"/>
        <color indexed="8"/>
        <rFont val="Arial"/>
        <family val="2"/>
      </rPr>
      <t>poliuretāna virskrāsa</t>
    </r>
    <r>
      <rPr>
        <sz val="11"/>
        <color indexed="8"/>
        <rFont val="Arial"/>
        <family val="2"/>
      </rPr>
      <t xml:space="preserve"> – 1 slānis, TEKNODUR 50</t>
    </r>
  </si>
  <si>
    <r>
      <t xml:space="preserve">divkomponentu </t>
    </r>
    <r>
      <rPr>
        <b/>
        <sz val="11"/>
        <color indexed="8"/>
        <rFont val="Arial"/>
        <family val="2"/>
      </rPr>
      <t>epoksīda starpkrāsa</t>
    </r>
    <r>
      <rPr>
        <sz val="11"/>
        <color indexed="8"/>
        <rFont val="Arial"/>
        <family val="2"/>
      </rPr>
      <t xml:space="preserve"> – 2 slānis, INERTA 51 MIOX</t>
    </r>
  </si>
  <si>
    <t>Liela aizsargkarba NK – 2</t>
  </si>
  <si>
    <t>Automātslēdzis, 1-polu,  13A, C</t>
  </si>
  <si>
    <t>Kabeļu aizsardzības caurule d=50, zemē guldāmā, gofrētā, lokaina 450N</t>
  </si>
  <si>
    <t>objekts</t>
  </si>
  <si>
    <t>Nodeva par Būvatļaujas nodošanu</t>
  </si>
  <si>
    <t>Rakšanas atļaujas saņemšana</t>
  </si>
  <si>
    <t>Izpildokumetācijas sagatavošana</t>
  </si>
  <si>
    <t>EPL digitālā uzmērīšana.</t>
  </si>
  <si>
    <t>EPL vai sarkanās līnijas nospraušana</t>
  </si>
  <si>
    <t>Krānu laukuma Nr.1Ez-1  telemehānikas skapis TM KP Nr.360</t>
  </si>
  <si>
    <r>
      <t>Kabeļu aizsargcaurule d</t>
    </r>
    <r>
      <rPr>
        <vertAlign val="subscript"/>
        <sz val="10"/>
        <rFont val="Arial"/>
        <family val="2"/>
      </rPr>
      <t>iekš</t>
    </r>
    <r>
      <rPr>
        <sz val="10"/>
        <rFont val="Arial"/>
        <family val="2"/>
      </rPr>
      <t>=23mm, PA-RVG-23G, rullis L=50m</t>
    </r>
  </si>
  <si>
    <r>
      <t>Kabeļu aizsargcaurule d</t>
    </r>
    <r>
      <rPr>
        <vertAlign val="subscript"/>
        <sz val="10"/>
        <rFont val="Arial"/>
        <family val="2"/>
      </rPr>
      <t>iekš</t>
    </r>
    <r>
      <rPr>
        <sz val="10"/>
        <rFont val="Arial"/>
        <family val="2"/>
      </rPr>
      <t>=17mm, PA-RVG-17G, rullis L=50m</t>
    </r>
  </si>
  <si>
    <r>
      <t>Kabeļu aizsargcaurule d</t>
    </r>
    <r>
      <rPr>
        <vertAlign val="subscript"/>
        <sz val="10"/>
        <rFont val="Arial"/>
        <family val="2"/>
      </rPr>
      <t>iekš</t>
    </r>
    <r>
      <rPr>
        <sz val="10"/>
        <rFont val="Arial"/>
        <family val="2"/>
      </rPr>
      <t>=12mm, PA-RVG-12G, rullis L=50m</t>
    </r>
  </si>
  <si>
    <t>Cinkota ūdens un gāzes vadu caurule DN15 (21.3×2.6mm)</t>
  </si>
  <si>
    <t>Kabeļā apzīmējuma stābs</t>
  </si>
  <si>
    <t>PE caurule ar ārējo Ø110mm, 750N sarkanā krāsā</t>
  </si>
  <si>
    <t>Lokālās Tāmes Nr.</t>
  </si>
  <si>
    <t>Nr.1</t>
  </si>
  <si>
    <t>Materiālu transports</t>
  </si>
  <si>
    <t>Pagaidu ēkas un inventārs</t>
  </si>
  <si>
    <r>
      <t xml:space="preserve">Tērauda bezšuvju </t>
    </r>
    <r>
      <rPr>
        <b/>
        <sz val="11"/>
        <color indexed="8"/>
        <rFont val="Arial"/>
        <family val="2"/>
      </rPr>
      <t xml:space="preserve">caurule </t>
    </r>
    <r>
      <rPr>
        <b/>
        <sz val="11"/>
        <color indexed="8"/>
        <rFont val="Arial"/>
        <family val="2"/>
      </rPr>
      <t xml:space="preserve">ø60.3x4.5  </t>
    </r>
    <r>
      <rPr>
        <sz val="11"/>
        <color indexed="8"/>
        <rFont val="Arial"/>
        <family val="2"/>
      </rPr>
      <t xml:space="preserve">  </t>
    </r>
  </si>
  <si>
    <r>
      <t xml:space="preserve">Tērauda bezšuvju </t>
    </r>
    <r>
      <rPr>
        <b/>
        <sz val="11"/>
        <color indexed="8"/>
        <rFont val="Arial"/>
        <family val="2"/>
      </rPr>
      <t xml:space="preserve">caurule </t>
    </r>
    <r>
      <rPr>
        <b/>
        <sz val="11"/>
        <color indexed="8"/>
        <rFont val="Arial"/>
        <family val="2"/>
      </rPr>
      <t>ø60.3x4.5</t>
    </r>
  </si>
  <si>
    <r>
      <rPr>
        <b/>
        <sz val="11"/>
        <color indexed="8"/>
        <rFont val="Arial"/>
        <family val="2"/>
      </rPr>
      <t>Īscaurule ø21,3x5</t>
    </r>
    <r>
      <rPr>
        <sz val="11"/>
        <color indexed="8"/>
        <rFont val="Arial"/>
        <family val="2"/>
      </rPr>
      <t xml:space="preserve"> ar iekšējo vītni G1/2’’, L=80 mm</t>
    </r>
  </si>
  <si>
    <r>
      <rPr>
        <b/>
        <sz val="11"/>
        <color indexed="8"/>
        <rFont val="Arial"/>
        <family val="2"/>
      </rPr>
      <t>Atloks Dn50</t>
    </r>
    <r>
      <rPr>
        <sz val="11"/>
        <color indexed="8"/>
        <rFont val="Arial"/>
        <family val="2"/>
      </rPr>
      <t xml:space="preserve"> Pn63 komplektēts ar slēgtu atloku, cinkotiem stiprinājumiem EN1515-3 un blīviem no grafīta blīvmateriāla EN17560-1-1, EN1759-1/11/B/DN50 /Class600/P355NH</t>
    </r>
  </si>
  <si>
    <r>
      <t xml:space="preserve">Pazemes cauruļvadu </t>
    </r>
    <r>
      <rPr>
        <b/>
        <sz val="11"/>
        <rFont val="Arial"/>
        <family val="2"/>
      </rPr>
      <t>savienojošo vietu izolēšana Ø 720</t>
    </r>
  </si>
  <si>
    <r>
      <t xml:space="preserve">Pazemes cauruļvadu </t>
    </r>
    <r>
      <rPr>
        <b/>
        <sz val="11"/>
        <rFont val="Arial"/>
        <family val="2"/>
      </rPr>
      <t>savienojošo vietu izolēšana Ø 300</t>
    </r>
  </si>
  <si>
    <r>
      <t xml:space="preserve">Pazemes cauruļvadu </t>
    </r>
    <r>
      <rPr>
        <b/>
        <sz val="11"/>
        <rFont val="Arial"/>
        <family val="2"/>
      </rPr>
      <t>savienojošo vietu izolēšana Ø 50</t>
    </r>
  </si>
  <si>
    <r>
      <rPr>
        <b/>
        <sz val="11"/>
        <color indexed="8"/>
        <rFont val="Arial"/>
        <family val="2"/>
      </rPr>
      <t>Izolējoša starplika</t>
    </r>
    <r>
      <rPr>
        <sz val="11"/>
        <color indexed="8"/>
        <rFont val="Arial"/>
        <family val="2"/>
      </rPr>
      <t xml:space="preserve"> h= 3mm, starp krānu un pamatu Fluroplast</t>
    </r>
  </si>
  <si>
    <r>
      <t>Kabeļu uzgalis, Cu, 2 x 2,5 mm</t>
    </r>
    <r>
      <rPr>
        <sz val="11"/>
        <color indexed="8"/>
        <rFont val="Calibri"/>
        <family val="2"/>
      </rPr>
      <t>²</t>
    </r>
  </si>
  <si>
    <t>Metināšanas patrona, ∅8mm, „PINBRAZING”, Corrpro</t>
  </si>
  <si>
    <t>Esošā KMP demontāža</t>
  </si>
  <si>
    <t xml:space="preserve">Materiālu transports   </t>
  </si>
  <si>
    <t>Nr.2</t>
  </si>
  <si>
    <t>Ģenplāna risinājumi (GP)</t>
  </si>
  <si>
    <t>Nr.3</t>
  </si>
  <si>
    <t>Nr.4</t>
  </si>
  <si>
    <t>Nr.5</t>
  </si>
  <si>
    <t>Nr.6</t>
  </si>
  <si>
    <t>Nr.7</t>
  </si>
  <si>
    <t>Nr.8</t>
  </si>
  <si>
    <t>Būvbedres aizbēršana un grunts noblietēšana</t>
  </si>
  <si>
    <t>Slāpekļa daudzums (megapack 4x150l, 300 bar)</t>
  </si>
  <si>
    <t>iepak.</t>
  </si>
  <si>
    <t>Elektroapgāde (ELT)</t>
  </si>
  <si>
    <t>Kopā</t>
  </si>
  <si>
    <t>Lokālā tāme Nr.  1</t>
  </si>
  <si>
    <t>Tāmes izmaksas:</t>
  </si>
  <si>
    <t>euro</t>
  </si>
  <si>
    <t xml:space="preserve">Objekta adrese : Smiltnieki, GRS Ezerciems, Kalmītes, Krimuldas pag., Krimuldas nov
</t>
  </si>
  <si>
    <t>Pasūtījuma  Nr. 105-20/Ezerciems</t>
  </si>
  <si>
    <t xml:space="preserve"> Žogs ("Betafance Bekafor Clasik tipa, h = 2,03 m) panelis Nylofor Med 4/4,5/2030 x 2500, acs izmērs 100 x 500 mm, stieple 4/4,5 mm, kas nostiprināts uz iebetonētiem metāla stabiem</t>
  </si>
  <si>
    <t>Tiešās izmaksas, t. sk. darba devēja sociālais nodoklis (24,09%):</t>
  </si>
  <si>
    <r>
      <t>Objekta nosaukums: "Pārvades gāzesvada atzara uz GRS Ezerciems kopā ar pieslēgšanas mezgliem pie pārvades gāzesvada Pleskava-Rīga un Izborska-Inčukalna pgk pārbūve un piebraucama ceļa izbūve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 xml:space="preserve">
</t>
    </r>
  </si>
  <si>
    <r>
      <t>Būves nosaukums: "Pārvades gāzesvada atzara uz GRS Ezerciems kopā ar pieslēgšanas mezgliem pie pārvades gāzesvada Pleskava-Rīga un Izborska-Inčukalna pgk pārbūve un piebraucama ceļa izbūve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 xml:space="preserve">
</t>
    </r>
  </si>
  <si>
    <t>Kopā :</t>
  </si>
  <si>
    <t>Caurule Ø60,3_CONEXUS BALTIC GRID veic pārbaudi</t>
  </si>
  <si>
    <t>Caurule Ø323,9_CONEXUS BALTIC GRID veic pārbaudi</t>
  </si>
  <si>
    <t>Caurule Ø720_CONEXUS BALTIC GRID veic pārbaudi</t>
  </si>
  <si>
    <t>Kopsavilkuma aprēķins</t>
  </si>
  <si>
    <t>PVN (21%)</t>
  </si>
  <si>
    <t>Objekta izmaksas (euro)</t>
  </si>
  <si>
    <t>Objekta nosaukums</t>
  </si>
  <si>
    <t>Būvniecības koptāme</t>
  </si>
  <si>
    <t>Lokālā tāme Nr.  3</t>
  </si>
  <si>
    <r>
      <t xml:space="preserve">Tāme sastādīta  2020. gada tirgus cenās, pamatojoties uz būvprojekta, </t>
    </r>
    <r>
      <rPr>
        <b/>
        <sz val="11"/>
        <rFont val="Calibri"/>
        <family val="2"/>
      </rPr>
      <t>Tehholoģisko sakaru daļas (TSa) rasējumiem</t>
    </r>
    <r>
      <rPr>
        <sz val="11"/>
        <rFont val="Calibri"/>
        <family val="2"/>
      </rPr>
      <t>.</t>
    </r>
  </si>
  <si>
    <t>Lokālā tāme Nr. 7</t>
  </si>
  <si>
    <r>
      <t xml:space="preserve">Tāme sastādīta  2020. gada tirgus cenās, pamatojoties uz būvprojekta, </t>
    </r>
    <r>
      <rPr>
        <b/>
        <sz val="11"/>
        <rFont val="Calibri"/>
        <family val="2"/>
      </rPr>
      <t>Elektroķīmiskās aizsardzības daļas (ELKA) rasējumiem</t>
    </r>
    <r>
      <rPr>
        <sz val="11"/>
        <rFont val="Calibri"/>
        <family val="2"/>
      </rPr>
      <t>.</t>
    </r>
  </si>
  <si>
    <t xml:space="preserve">darba samaksas likme (EUR/h) </t>
  </si>
  <si>
    <t xml:space="preserve">Celtniecības atkritumu konteineris, Sadzīves telpas, būvlaukuma iekārtošana, apsardze </t>
  </si>
  <si>
    <t>Pagaidu ēkas un inventārs, apsardze, būvlaukums</t>
  </si>
  <si>
    <t>Izrakstās grunts izlīdzīnāšana, esošā reljefa atjaunošana, planēšana</t>
  </si>
  <si>
    <t>Lokālā tāme Nr. 8</t>
  </si>
  <si>
    <r>
      <t xml:space="preserve">Tāme sastādīta  2020. gada tirgus cenās, pamatojoties uz būvprojekta, </t>
    </r>
    <r>
      <rPr>
        <b/>
        <sz val="11"/>
        <rFont val="Calibri"/>
        <family val="2"/>
      </rPr>
      <t>Darbu organizēšanas projekta daļas (DOP) rasējumiem</t>
    </r>
    <r>
      <rPr>
        <sz val="11"/>
        <rFont val="Calibri"/>
        <family val="2"/>
      </rPr>
      <t>.</t>
    </r>
  </si>
  <si>
    <t>Vispārīgā daļa</t>
  </si>
  <si>
    <t>Lokālā tāme Nr. 9</t>
  </si>
  <si>
    <t>Elektroķīmiskā aizsardzība (ELKA)</t>
  </si>
  <si>
    <t>Lokālā tāme Nr.  2</t>
  </si>
  <si>
    <r>
      <rPr>
        <b/>
        <sz val="11"/>
        <color indexed="8"/>
        <rFont val="Arial"/>
        <family val="2"/>
      </rPr>
      <t>TOR fitings, 2”</t>
    </r>
    <r>
      <rPr>
        <sz val="11"/>
        <color indexed="8"/>
        <rFont val="Arial"/>
        <family val="2"/>
      </rPr>
      <t xml:space="preserve">, klass 600, apvadlīnijas pievienošanai, (veidgabals ar vītni THREAD-O-RING 2″), </t>
    </r>
  </si>
  <si>
    <r>
      <t>Objekta nosaukums: "OBJEKTS: PGV ATZARA UZ GRS DAUGMALE UN PIESLĒGŠANAS MEZGLA PIE PGV RĪGA-PAŅEVEŽA PĀRBŪVE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 xml:space="preserve">
</t>
    </r>
  </si>
  <si>
    <r>
      <t>Būves nosaukums: "OBJEKTS: PGV ATZARA UZ GRS DAUGMALE UN PIESLĒGŠANAS MEZGLA PIE PGV RĪGA-PAŅEVEŽA PĀRBŪVE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 xml:space="preserve">
</t>
    </r>
  </si>
  <si>
    <t xml:space="preserve">Objekta adrese : GRS Daugmale, Daugmales pag., Ķekavas novads
</t>
  </si>
  <si>
    <t>Pasūtījuma  Nr. 208-21/Daugmle</t>
  </si>
  <si>
    <r>
      <rPr>
        <b/>
        <sz val="11"/>
        <color indexed="8"/>
        <rFont val="Arial"/>
        <family val="2"/>
      </rPr>
      <t>Lodveida krāns</t>
    </r>
    <r>
      <rPr>
        <sz val="11"/>
        <color indexed="8"/>
        <rFont val="Arial"/>
        <family val="2"/>
      </rPr>
      <t xml:space="preserve"> ar pilnu caurplūdumu </t>
    </r>
    <r>
      <rPr>
        <b/>
        <sz val="11"/>
        <color indexed="8"/>
        <rFont val="Arial"/>
        <family val="2"/>
      </rPr>
      <t>DN 150</t>
    </r>
    <r>
      <rPr>
        <sz val="11"/>
        <color indexed="8"/>
        <rFont val="Arial"/>
        <family val="2"/>
      </rPr>
      <t>, PN 63, pazemes bezaku uzstādīšanai, ar galiem metināšanai pie caurules Ø114,3x5,6, ar elektropievadu AUMA un attāl;umu no g/v ass līdz ereduktoram 2800 mm</t>
    </r>
  </si>
  <si>
    <r>
      <t xml:space="preserve">Tērauda garenmetināta </t>
    </r>
    <r>
      <rPr>
        <b/>
        <sz val="11"/>
        <color indexed="8"/>
        <rFont val="Arial"/>
        <family val="2"/>
      </rPr>
      <t xml:space="preserve">caurule </t>
    </r>
    <r>
      <rPr>
        <b/>
        <sz val="11"/>
        <color indexed="8"/>
        <rFont val="Arial"/>
        <family val="2"/>
      </rPr>
      <t xml:space="preserve">ø720x10 </t>
    </r>
    <r>
      <rPr>
        <sz val="11"/>
        <color indexed="8"/>
        <rFont val="Arial"/>
        <family val="2"/>
      </rPr>
      <t xml:space="preserve">                        </t>
    </r>
  </si>
  <si>
    <t xml:space="preserve">Tērauda garenmetināta caurule ø720x10  (montāža)                       </t>
  </si>
  <si>
    <r>
      <t xml:space="preserve">Tērauda bezšuvju </t>
    </r>
    <r>
      <rPr>
        <b/>
        <sz val="11"/>
        <color indexed="8"/>
        <rFont val="Arial"/>
        <family val="2"/>
      </rPr>
      <t>caurule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ø168,3x5,6</t>
    </r>
    <r>
      <rPr>
        <sz val="11"/>
        <color indexed="8"/>
        <rFont val="Arial"/>
        <family val="2"/>
      </rPr>
      <t xml:space="preserve">                          </t>
    </r>
  </si>
  <si>
    <r>
      <t xml:space="preserve">Tērauda garenmetināta </t>
    </r>
    <r>
      <rPr>
        <b/>
        <sz val="11"/>
        <color indexed="8"/>
        <rFont val="Arial"/>
        <family val="2"/>
      </rPr>
      <t>caurule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ø33,7x4,0  </t>
    </r>
    <r>
      <rPr>
        <sz val="11"/>
        <color indexed="8"/>
        <rFont val="Arial"/>
        <family val="2"/>
      </rPr>
      <t xml:space="preserve">                   </t>
    </r>
  </si>
  <si>
    <t xml:space="preserve">Tērauda garenmetināta caurule ø833,7x4,0  (montāža)                             </t>
  </si>
  <si>
    <r>
      <rPr>
        <b/>
        <sz val="11"/>
        <color indexed="8"/>
        <rFont val="Arial"/>
        <family val="2"/>
      </rPr>
      <t>Trejgabals Ø 720x10</t>
    </r>
    <r>
      <rPr>
        <sz val="11"/>
        <color indexed="8"/>
        <rFont val="Arial"/>
        <family val="2"/>
      </rPr>
      <t>-</t>
    </r>
    <r>
      <rPr>
        <b/>
        <sz val="11"/>
        <color indexed="8"/>
        <rFont val="Arial"/>
        <family val="2"/>
      </rPr>
      <t>323,9x7,1</t>
    </r>
  </si>
  <si>
    <r>
      <rPr>
        <b/>
        <sz val="11"/>
        <color indexed="8"/>
        <rFont val="Arial"/>
        <family val="2"/>
      </rPr>
      <t>Trejgabals Ø 168,3x5,6</t>
    </r>
    <r>
      <rPr>
        <b/>
        <sz val="11"/>
        <color indexed="8"/>
        <rFont val="Arial"/>
        <family val="2"/>
      </rPr>
      <t>-60,3</t>
    </r>
    <r>
      <rPr>
        <b/>
        <sz val="11"/>
        <color indexed="8"/>
        <rFont val="Arial"/>
        <family val="2"/>
      </rPr>
      <t>x3,5</t>
    </r>
  </si>
  <si>
    <r>
      <rPr>
        <b/>
        <sz val="11"/>
        <color indexed="8"/>
        <rFont val="Arial"/>
        <family val="2"/>
      </rPr>
      <t xml:space="preserve">Trejgabals Ø 60,3x4,5 </t>
    </r>
    <r>
      <rPr>
        <sz val="11"/>
        <color indexed="8"/>
        <rFont val="Arial"/>
        <family val="2"/>
      </rPr>
      <t>-</t>
    </r>
    <r>
      <rPr>
        <b/>
        <sz val="11"/>
        <color indexed="8"/>
        <rFont val="Arial"/>
        <family val="2"/>
      </rPr>
      <t>60,3x4,5</t>
    </r>
  </si>
  <si>
    <r>
      <rPr>
        <b/>
        <sz val="11"/>
        <color indexed="8"/>
        <rFont val="Arial"/>
        <family val="2"/>
      </rPr>
      <t>Līkums 45°</t>
    </r>
    <r>
      <rPr>
        <sz val="11"/>
        <color indexed="8"/>
        <rFont val="Arial"/>
        <family val="2"/>
      </rPr>
      <t xml:space="preserve"> Modelis 3D (R=1,5DN), </t>
    </r>
    <r>
      <rPr>
        <b/>
        <sz val="11"/>
        <color indexed="8"/>
        <rFont val="Arial"/>
        <family val="2"/>
      </rPr>
      <t>Ø168,3x5,6</t>
    </r>
  </si>
  <si>
    <r>
      <rPr>
        <b/>
        <sz val="11"/>
        <color indexed="8"/>
        <rFont val="Arial"/>
        <family val="2"/>
      </rPr>
      <t>Līkums 23°</t>
    </r>
    <r>
      <rPr>
        <sz val="11"/>
        <color indexed="8"/>
        <rFont val="Arial"/>
        <family val="2"/>
      </rPr>
      <t xml:space="preserve"> Modelis 3D (R=1,5DN), </t>
    </r>
    <r>
      <rPr>
        <b/>
        <sz val="11"/>
        <color indexed="8"/>
        <rFont val="Arial"/>
        <family val="2"/>
      </rPr>
      <t>Ø168,3x5,6</t>
    </r>
  </si>
  <si>
    <r>
      <rPr>
        <b/>
        <sz val="11"/>
        <color indexed="8"/>
        <rFont val="Arial"/>
        <family val="2"/>
      </rPr>
      <t>Līkums 14°</t>
    </r>
    <r>
      <rPr>
        <sz val="11"/>
        <color indexed="8"/>
        <rFont val="Arial"/>
        <family val="2"/>
      </rPr>
      <t xml:space="preserve"> Modelis 3D (R=1,5DN), </t>
    </r>
    <r>
      <rPr>
        <b/>
        <sz val="11"/>
        <color indexed="8"/>
        <rFont val="Arial"/>
        <family val="2"/>
      </rPr>
      <t>Ø168,3x5,6</t>
    </r>
  </si>
  <si>
    <r>
      <rPr>
        <b/>
        <sz val="11"/>
        <color indexed="8"/>
        <rFont val="Arial"/>
        <family val="2"/>
      </rPr>
      <t>Līkums  6 °</t>
    </r>
    <r>
      <rPr>
        <sz val="11"/>
        <color indexed="8"/>
        <rFont val="Arial"/>
        <family val="2"/>
      </rPr>
      <t xml:space="preserve"> Modelis 3D (R=1,5DN), </t>
    </r>
    <r>
      <rPr>
        <b/>
        <sz val="11"/>
        <color indexed="8"/>
        <rFont val="Arial"/>
        <family val="2"/>
      </rPr>
      <t>Ø168,3x5,6</t>
    </r>
  </si>
  <si>
    <r>
      <rPr>
        <b/>
        <sz val="11"/>
        <color indexed="8"/>
        <rFont val="Arial"/>
        <family val="2"/>
      </rPr>
      <t>Līkums  5°</t>
    </r>
    <r>
      <rPr>
        <sz val="11"/>
        <color indexed="8"/>
        <rFont val="Arial"/>
        <family val="2"/>
      </rPr>
      <t xml:space="preserve">  Modelis 3D (R=1,5DN), </t>
    </r>
    <r>
      <rPr>
        <b/>
        <sz val="11"/>
        <color indexed="8"/>
        <rFont val="Arial"/>
        <family val="2"/>
      </rPr>
      <t>Ø168,3x5,6</t>
    </r>
  </si>
  <si>
    <r>
      <rPr>
        <b/>
        <sz val="11"/>
        <color indexed="8"/>
        <rFont val="Arial"/>
        <family val="2"/>
      </rPr>
      <t>Līkums 90°</t>
    </r>
    <r>
      <rPr>
        <sz val="11"/>
        <color indexed="8"/>
        <rFont val="Arial"/>
        <family val="2"/>
      </rPr>
      <t xml:space="preserve"> Modelis 3D (R=1,5DN), </t>
    </r>
    <r>
      <rPr>
        <b/>
        <sz val="11"/>
        <color indexed="8"/>
        <rFont val="Arial"/>
        <family val="2"/>
      </rPr>
      <t>Ø  60,3x4,5</t>
    </r>
  </si>
  <si>
    <r>
      <rPr>
        <b/>
        <sz val="11"/>
        <color indexed="8"/>
        <rFont val="Arial"/>
        <family val="2"/>
      </rPr>
      <t>Līkums 90°</t>
    </r>
    <r>
      <rPr>
        <sz val="11"/>
        <color indexed="8"/>
        <rFont val="Arial"/>
        <family val="2"/>
      </rPr>
      <t xml:space="preserve"> Modelis 3D (R=1,5DN), </t>
    </r>
    <r>
      <rPr>
        <b/>
        <sz val="11"/>
        <color indexed="8"/>
        <rFont val="Arial"/>
        <family val="2"/>
      </rPr>
      <t>Ø  33,7x4,0</t>
    </r>
  </si>
  <si>
    <t>Pāreja ø 88,9x5,6 - 60,3 x 4,5</t>
  </si>
  <si>
    <t>Pāreja ø 60,3 x 4,5 - 33,7x 4,0</t>
  </si>
  <si>
    <r>
      <rPr>
        <b/>
        <sz val="11"/>
        <color indexed="8"/>
        <rFont val="Arial"/>
        <family val="2"/>
      </rPr>
      <t xml:space="preserve">Pāreja ø168,3x5,6 </t>
    </r>
    <r>
      <rPr>
        <sz val="11"/>
        <color indexed="8"/>
        <rFont val="Arial"/>
        <family val="2"/>
      </rPr>
      <t xml:space="preserve">- </t>
    </r>
    <r>
      <rPr>
        <b/>
        <sz val="11"/>
        <color indexed="8"/>
        <rFont val="Arial"/>
        <family val="2"/>
      </rPr>
      <t>88,9 x 5,6</t>
    </r>
  </si>
  <si>
    <r>
      <rPr>
        <b/>
        <sz val="11"/>
        <color indexed="8"/>
        <rFont val="Arial"/>
        <family val="2"/>
      </rPr>
      <t xml:space="preserve">Pāreja ø323,9x7,1 </t>
    </r>
    <r>
      <rPr>
        <sz val="11"/>
        <color indexed="8"/>
        <rFont val="Arial"/>
        <family val="2"/>
      </rPr>
      <t xml:space="preserve">- </t>
    </r>
    <r>
      <rPr>
        <b/>
        <sz val="11"/>
        <color indexed="8"/>
        <rFont val="Arial"/>
        <family val="2"/>
      </rPr>
      <t>168,3,3x5,6</t>
    </r>
  </si>
  <si>
    <r>
      <t xml:space="preserve">Sfēriska </t>
    </r>
    <r>
      <rPr>
        <b/>
        <sz val="11"/>
        <color indexed="8"/>
        <rFont val="Arial"/>
        <family val="2"/>
      </rPr>
      <t>blīvripa Ø720x10</t>
    </r>
  </si>
  <si>
    <t>Caurule Ø720x10</t>
  </si>
  <si>
    <t>pasūtītāja piegāde</t>
  </si>
  <si>
    <r>
      <t xml:space="preserve">Tērauda caurule ar rūpnīcas 100% nesagraujošas kontroles metodēm pārbaudītas, </t>
    </r>
    <r>
      <rPr>
        <b/>
        <u val="single"/>
        <sz val="11"/>
        <color indexed="8"/>
        <rFont val="Arial"/>
        <family val="2"/>
      </rPr>
      <t>pārklātas ar pretkorozijas krāsu,</t>
    </r>
    <r>
      <rPr>
        <u val="single"/>
        <sz val="11"/>
        <color indexed="8"/>
        <rFont val="Arial"/>
        <family val="2"/>
      </rPr>
      <t xml:space="preserve"> izgatavotas un pārbaudītas saskaņā ar LVS EN ISO 3183:2013 PSL2. 
Galu apstrāde: gali slīpināti saskaņā ar LVS EN ISO 3183:2013 PSL2, pārklāti ar pretkorozijas krāsu un noslēgti ar plastmasas gala slēgiem, virszemes likšanai:</t>
    </r>
  </si>
  <si>
    <r>
      <t xml:space="preserve">Tērauda caurule ar rūpnīcas 100% nesagraujošas kontroles metodi pārbaudītas, </t>
    </r>
    <r>
      <rPr>
        <b/>
        <u val="single"/>
        <sz val="11"/>
        <color indexed="8"/>
        <rFont val="Arial"/>
        <family val="2"/>
      </rPr>
      <t>ar rūpnieciskas HDPE pārklājumu ISO 21809-1 Class - B</t>
    </r>
    <r>
      <rPr>
        <u val="single"/>
        <sz val="11"/>
        <color indexed="8"/>
        <rFont val="Arial"/>
        <family val="2"/>
      </rPr>
      <t>, kategorija С, izgatavotas un pārbaudītas saskaņā ar LVS EN ISO 3183:2013. Lieces trieciena (CVN) pārbaudes temperatura (CVN) ir -40ᶱC.
Galu apstrāde: gali slīpināti saskaņā LVS EN ISO 3183:2013, pārklāti ar pretkorozijas krāsu un noslēgti ar plastmasas gala slēgiem: PSL-2-SAWL-LVS EN ISO 3183:2013-L360NE/ LVS EN1594:2014 A p.8</t>
    </r>
  </si>
  <si>
    <t>Eļļas krāsa 3kg, cinka baltums 3 kg, pelēkā 3kg, sarkanā - Gost 482-77, 5406-84</t>
  </si>
  <si>
    <r>
      <rPr>
        <b/>
        <sz val="11"/>
        <color indexed="8"/>
        <rFont val="Arial"/>
        <family val="2"/>
      </rPr>
      <t>Atloks Dn25</t>
    </r>
    <r>
      <rPr>
        <sz val="11"/>
        <color indexed="8"/>
        <rFont val="Arial"/>
        <family val="2"/>
      </rPr>
      <t xml:space="preserve"> Pn63 komplektēts ar slēgtu atloku, cinkotiem stiprinājumiem EN1515-3 un blīviem no grafīta blīvmateriāla EN17560-1-1, EN1759-1/11/B/DN50 /Class600/P355NH</t>
    </r>
  </si>
  <si>
    <r>
      <t xml:space="preserve">Maģistrāla cauruļvada </t>
    </r>
    <r>
      <rPr>
        <b/>
        <sz val="11"/>
        <rFont val="Arial"/>
        <family val="2"/>
      </rPr>
      <t xml:space="preserve">informatīvā zīme AS </t>
    </r>
    <r>
      <rPr>
        <b/>
        <sz val="11"/>
        <rFont val="Arial"/>
        <family val="2"/>
      </rPr>
      <t>„Conexus Baltic Grid”</t>
    </r>
  </si>
  <si>
    <r>
      <t xml:space="preserve">Termosarūkoša </t>
    </r>
    <r>
      <rPr>
        <b/>
        <sz val="11"/>
        <color indexed="8"/>
        <rFont val="Arial"/>
        <family val="2"/>
      </rPr>
      <t>izolācijas lenta WPC-C50</t>
    </r>
    <r>
      <rPr>
        <sz val="11"/>
        <color indexed="8"/>
        <rFont val="Arial"/>
        <family val="2"/>
      </rPr>
      <t>, metināto savienojumu izolācijai, 17 x 100 RL (30 metri/rullis) kopā 60 metri/2 ruļļi</t>
    </r>
  </si>
  <si>
    <r>
      <rPr>
        <b/>
        <sz val="11"/>
        <color indexed="8"/>
        <rFont val="Arial"/>
        <family val="2"/>
      </rPr>
      <t>Izolācijas lenta FLEXCLAD 100</t>
    </r>
    <r>
      <rPr>
        <sz val="11"/>
        <color indexed="8"/>
        <rFont val="Arial"/>
        <family val="2"/>
      </rPr>
      <t>, veidgabalu izolācijai,15000T (15m/rullis) 225m/15ruļļi</t>
    </r>
  </si>
  <si>
    <r>
      <rPr>
        <b/>
        <sz val="11"/>
        <color indexed="8"/>
        <rFont val="Arial"/>
        <family val="2"/>
      </rPr>
      <t>Izolācijas lenta FLEXCLAD 50</t>
    </r>
    <r>
      <rPr>
        <sz val="11"/>
        <color indexed="8"/>
        <rFont val="Arial"/>
        <family val="2"/>
      </rPr>
      <t>, veidgabalu izolācijai, 15000T (15m/rullis) 30 metri /2 ruļļi</t>
    </r>
  </si>
  <si>
    <r>
      <t xml:space="preserve">Pazemes cauruļvadu </t>
    </r>
    <r>
      <rPr>
        <b/>
        <sz val="11"/>
        <rFont val="Arial"/>
        <family val="2"/>
      </rPr>
      <t>savienojošo vietu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izolēšana Ø 150</t>
    </r>
  </si>
  <si>
    <r>
      <t xml:space="preserve">Pazemes cauruļvadu </t>
    </r>
    <r>
      <rPr>
        <b/>
        <sz val="11"/>
        <rFont val="Arial"/>
        <family val="2"/>
      </rPr>
      <t>savienojošo vietu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izolēšana Ø 80</t>
    </r>
  </si>
  <si>
    <r>
      <t xml:space="preserve">Pazemes cauruļvadu </t>
    </r>
    <r>
      <rPr>
        <b/>
        <sz val="11"/>
        <rFont val="Arial"/>
        <family val="2"/>
      </rPr>
      <t>savienojošo vietu izolēšana Ø 25</t>
    </r>
  </si>
  <si>
    <r>
      <t xml:space="preserve">Pazemes cauruļvadu </t>
    </r>
    <r>
      <rPr>
        <b/>
        <sz val="11"/>
        <rFont val="Arial"/>
        <family val="2"/>
      </rPr>
      <t>veidgabalu</t>
    </r>
    <r>
      <rPr>
        <b/>
        <sz val="11"/>
        <rFont val="Arial"/>
        <family val="2"/>
      </rPr>
      <t xml:space="preserve"> izolēšana Ø 300</t>
    </r>
  </si>
  <si>
    <r>
      <t xml:space="preserve">Pazemes cauruļvadu </t>
    </r>
    <r>
      <rPr>
        <b/>
        <sz val="11"/>
        <rFont val="Arial"/>
        <family val="2"/>
      </rPr>
      <t>veidgabalu izolēšana Ø 150</t>
    </r>
  </si>
  <si>
    <r>
      <t xml:space="preserve">Pazemes cauruļvadu </t>
    </r>
    <r>
      <rPr>
        <b/>
        <sz val="11"/>
        <rFont val="Arial"/>
        <family val="2"/>
      </rPr>
      <t>veidgabalu</t>
    </r>
    <r>
      <rPr>
        <b/>
        <sz val="11"/>
        <rFont val="Arial"/>
        <family val="2"/>
      </rPr>
      <t xml:space="preserve"> izolēšana Ø 50</t>
    </r>
  </si>
  <si>
    <t>Caurule Ø168,3_CONEXUS BALTIC GRID veic pārbaudi</t>
  </si>
  <si>
    <t>Caurule Ø33,7_CONEXUS BALTIC GRID veic pārbaudi</t>
  </si>
  <si>
    <t>Caurule Ø21,3_CONEXUS BALTIC GRID veic pārbaudi</t>
  </si>
  <si>
    <t>Caurule Ø168,3x5,6</t>
  </si>
  <si>
    <t>Caurule Ø33,7x4,0</t>
  </si>
  <si>
    <t>Pagaidu apvadlīnijas Dn50 demontāža (L=375 m) Lokans savienojums 25m</t>
  </si>
  <si>
    <t>25m</t>
  </si>
  <si>
    <r>
      <t xml:space="preserve">Pazemes cauruļvadu </t>
    </r>
    <r>
      <rPr>
        <b/>
        <sz val="11"/>
        <rFont val="Arial"/>
        <family val="2"/>
      </rPr>
      <t>veidgabalu</t>
    </r>
    <r>
      <rPr>
        <b/>
        <sz val="11"/>
        <rFont val="Arial"/>
        <family val="2"/>
      </rPr>
      <t xml:space="preserve"> izolēšana Ø 25</t>
    </r>
  </si>
  <si>
    <t>Elektroapgāde</t>
  </si>
  <si>
    <t>Tranšeja horizontālam zemēšanas kontūram</t>
  </si>
  <si>
    <t>Tranšejas rakšana un aizbēršana trīs līdz četru kabeļu (caurules) gūldīšanai 0.7m dziļumā</t>
  </si>
  <si>
    <t>Spēka sadalnes SS-1 montāža</t>
  </si>
  <si>
    <t>Esošas spēka sadalnes SS-1 demontāža</t>
  </si>
  <si>
    <t>Zibensuztvērēja montāža</t>
  </si>
  <si>
    <t>Kopā par 1.nodaļu:</t>
  </si>
  <si>
    <t xml:space="preserve">Kabeļa gala apdare </t>
  </si>
  <si>
    <t xml:space="preserve">Elektrods zemējuma, cinkots tērauds ar iespēju pagarināt, d=16 mm, 1.5m  </t>
  </si>
  <si>
    <t>Spaile zemējuma, universāla, cinkotam metālam, zemējuma elektroda d=16 mm savienošanai ar stiepli d=8-10 mm vai plakandzelzi 3,5x35 mm</t>
  </si>
  <si>
    <t>Parka stabs 5.5m 5m virs zemes) cinkots, pudeļtipa STP55-10860</t>
  </si>
  <si>
    <t>Betona pamats P-1.0</t>
  </si>
  <si>
    <t>Blīvgredzens GB04RB</t>
  </si>
  <si>
    <t>Zibens uztvērējs AL Ø16/10mm 2,0m "PROPSTER"</t>
  </si>
  <si>
    <t>Ievada uzskaites sadalnes korpuss ((E)-N-LU-II-3 tipā)</t>
  </si>
  <si>
    <t>Slēdzis 400V, 40A</t>
  </si>
  <si>
    <t>Automātslēdzis, 1-polu,  10A, B</t>
  </si>
  <si>
    <t>Kopā par 2.nodaļu:</t>
  </si>
  <si>
    <r>
      <t xml:space="preserve">1. Krānu laukuma Nr.1Dg  telemehānikas skapis </t>
    </r>
    <r>
      <rPr>
        <b/>
        <sz val="9"/>
        <color indexed="10"/>
        <rFont val="Arial"/>
        <family val="2"/>
      </rPr>
      <t>TM KP Nr.244</t>
    </r>
  </si>
  <si>
    <t>Kopā par 1. nodaļu</t>
  </si>
  <si>
    <t>Esošo telemehānikas iekārtu(sadalnes) pārvietošana krānu laukumos</t>
  </si>
  <si>
    <t>Kopā par 2. nodaļu</t>
  </si>
  <si>
    <t>Kopā par 3. nodaļu</t>
  </si>
  <si>
    <t>Kopā par 4. nodaļu</t>
  </si>
  <si>
    <t>1. Elektroaparatūra sakaru skapja "Osi 53x80+KP+F" uzstādīšanai</t>
  </si>
  <si>
    <t>Sakaru kabeļu tranšejas rakšana un aizbēršana četram kabelim</t>
  </si>
  <si>
    <t>Sakaru kabeļu tranšejas rakšana un aizbēršana divam kabelim</t>
  </si>
  <si>
    <t>Sakaru kabeļu tranšejas rakšana un aizbēršana, kabeļu demontāžai</t>
  </si>
  <si>
    <t>Sakaru kabeļa demontāža</t>
  </si>
  <si>
    <t>Savienojuma uzmavas(pagaidu) montāža</t>
  </si>
  <si>
    <t>Lokālā tāme Nr.4</t>
  </si>
  <si>
    <t>Mobilizācija/demobilizācija/ Materiālu transports</t>
  </si>
  <si>
    <t>Pamats Pm1 siets,  stiegrošana</t>
  </si>
  <si>
    <t>Šķembu pabēruma izveidošana zem pamatiem Pm1</t>
  </si>
  <si>
    <t>Monolītā betona sagatavošanas slānis zem Pm1 betons C30/37</t>
  </si>
  <si>
    <t>Ģenerālplāns</t>
  </si>
  <si>
    <t>Gāzes apgāde</t>
  </si>
  <si>
    <t>Būvkonstrukcijas</t>
  </si>
  <si>
    <t>Lokālā tāme Nr. 5</t>
  </si>
  <si>
    <t>Vadības un automatizācijas sistēmas</t>
  </si>
  <si>
    <t xml:space="preserve">Tehnoloģisko sakaru daļas </t>
  </si>
  <si>
    <t>Elektroķīmiskās aizsardzības daļa</t>
  </si>
  <si>
    <t>Strāvas kontroles mērījumu punkts (SKMP-Iz) Cinkots tērauda SKMP modelis „Conexus Baltic Grid” ar salīdzināšanas elektrodu, Austrija</t>
  </si>
  <si>
    <t>Darbu organizēšanas projekts</t>
  </si>
  <si>
    <t>Materiālu transports:</t>
  </si>
  <si>
    <t>Virsizdevumi (%):</t>
  </si>
  <si>
    <t>Peļņa (%):</t>
  </si>
  <si>
    <t>PGV ATZARA UZ GRS DAUGMALE UN PIESLĒGŠANAS MEZGLA PIE PGV RĪGA-PAŅEVEŽA PĀRBŪVE</t>
  </si>
  <si>
    <t>Pasūtītājs: Akciju sabiedrība "Conexus Baltic Grid"</t>
  </si>
  <si>
    <t>Lokālā tāme Nr.  4</t>
  </si>
  <si>
    <t>Pielikums Nr. 3 Iepirkuma “PGV atzara uz GRS Daugmale un atzara uz GRS Baldone pārbūve” nolikumam
 (Identifikācijas Nr. PRO-2021/307 CEF)</t>
  </si>
  <si>
    <t xml:space="preserve">Strāvas KMP-M montāža āra skapī (IP 66, 300x250x150mm) pie fasādes ar </t>
  </si>
  <si>
    <t>Tranšejas rakšana un kabeļa guldīšana tranšejā</t>
  </si>
  <si>
    <t>Ugunsdrošs blīvējums (nedegoša uzmava) kabeļu izejām caur GRS sendvičtipa sienu, ROXTEC vai ekvivalents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</si>
</sst>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0.000"/>
    <numFmt numFmtId="187" formatCode="mmm\ dd"/>
    <numFmt numFmtId="188" formatCode="0.000000"/>
    <numFmt numFmtId="189" formatCode="0.00000"/>
    <numFmt numFmtId="190" formatCode="0.0000"/>
    <numFmt numFmtId="191" formatCode="0.0000000"/>
    <numFmt numFmtId="192" formatCode="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8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i/>
      <sz val="11"/>
      <color indexed="23"/>
      <name val="Calibri"/>
      <family val="2"/>
    </font>
    <font>
      <i/>
      <sz val="11"/>
      <name val="Arial"/>
      <family val="2"/>
    </font>
    <font>
      <vertAlign val="superscript"/>
      <sz val="10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1"/>
      <color indexed="8"/>
      <name val="Arial"/>
      <family val="2"/>
    </font>
    <font>
      <i/>
      <sz val="11"/>
      <color indexed="54"/>
      <name val="Calibri"/>
      <family val="2"/>
    </font>
    <font>
      <sz val="9"/>
      <name val="Arial"/>
      <family val="2"/>
    </font>
    <font>
      <sz val="10"/>
      <color indexed="8"/>
      <name val="Calibri"/>
      <family val="2"/>
    </font>
    <font>
      <i/>
      <sz val="10"/>
      <name val="Arial"/>
      <family val="2"/>
    </font>
    <font>
      <sz val="9"/>
      <name val="Calibri"/>
      <family val="2"/>
    </font>
    <font>
      <sz val="8"/>
      <name val="Calibri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vertAlign val="subscript"/>
      <sz val="10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85" fontId="1" fillId="0" borderId="0" applyFill="0" applyBorder="0" applyAlignment="0" applyProtection="0"/>
    <xf numFmtId="184" fontId="1" fillId="0" borderId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0" fontId="1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72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vertical="top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" fontId="5" fillId="0" borderId="21" xfId="0" applyNumberFormat="1" applyFont="1" applyFill="1" applyBorder="1" applyAlignment="1">
      <alignment horizontal="center" wrapText="1"/>
    </xf>
    <xf numFmtId="4" fontId="3" fillId="0" borderId="22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49" fontId="1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0" fontId="20" fillId="0" borderId="24" xfId="0" applyFont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4" fillId="0" borderId="26" xfId="0" applyNumberFormat="1" applyFont="1" applyFill="1" applyBorder="1" applyAlignment="1">
      <alignment horizontal="center" vertical="center"/>
    </xf>
    <xf numFmtId="2" fontId="14" fillId="0" borderId="22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/>
    </xf>
    <xf numFmtId="49" fontId="1" fillId="0" borderId="27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Font="1" applyFill="1" applyAlignment="1">
      <alignment vertical="top"/>
    </xf>
    <xf numFmtId="0" fontId="8" fillId="0" borderId="24" xfId="0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187" fontId="0" fillId="0" borderId="0" xfId="0" applyNumberFormat="1" applyFont="1" applyAlignment="1">
      <alignment vertical="top"/>
    </xf>
    <xf numFmtId="0" fontId="5" fillId="0" borderId="0" xfId="0" applyFont="1" applyFill="1" applyAlignment="1">
      <alignment vertical="top"/>
    </xf>
    <xf numFmtId="2" fontId="5" fillId="0" borderId="0" xfId="0" applyNumberFormat="1" applyFont="1" applyFill="1" applyAlignment="1">
      <alignment vertical="top"/>
    </xf>
    <xf numFmtId="187" fontId="0" fillId="0" borderId="0" xfId="0" applyNumberFormat="1" applyFont="1" applyAlignment="1">
      <alignment horizontal="left"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2" fontId="18" fillId="0" borderId="28" xfId="0" applyNumberFormat="1" applyFont="1" applyBorder="1" applyAlignment="1">
      <alignment horizontal="center" vertical="center"/>
    </xf>
    <xf numFmtId="4" fontId="18" fillId="0" borderId="29" xfId="0" applyNumberFormat="1" applyFont="1" applyBorder="1" applyAlignment="1">
      <alignment horizontal="center" vertical="center" wrapText="1"/>
    </xf>
    <xf numFmtId="4" fontId="18" fillId="0" borderId="29" xfId="0" applyNumberFormat="1" applyFont="1" applyBorder="1" applyAlignment="1">
      <alignment horizontal="center" vertical="center"/>
    </xf>
    <xf numFmtId="2" fontId="18" fillId="0" borderId="30" xfId="0" applyNumberFormat="1" applyFont="1" applyBorder="1" applyAlignment="1">
      <alignment horizontal="center" vertical="center"/>
    </xf>
    <xf numFmtId="2" fontId="18" fillId="0" borderId="31" xfId="0" applyNumberFormat="1" applyFont="1" applyBorder="1" applyAlignment="1">
      <alignment horizontal="center" vertical="center"/>
    </xf>
    <xf numFmtId="2" fontId="18" fillId="0" borderId="29" xfId="0" applyNumberFormat="1" applyFont="1" applyBorder="1" applyAlignment="1">
      <alignment horizontal="center" vertical="center"/>
    </xf>
    <xf numFmtId="2" fontId="14" fillId="0" borderId="32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top" wrapText="1"/>
    </xf>
    <xf numFmtId="49" fontId="1" fillId="0" borderId="33" xfId="0" applyNumberFormat="1" applyFont="1" applyBorder="1" applyAlignment="1">
      <alignment horizontal="center" vertical="center" wrapText="1"/>
    </xf>
    <xf numFmtId="0" fontId="1" fillId="0" borderId="29" xfId="62" applyBorder="1" applyAlignment="1">
      <alignment horizontal="center" vertical="center" wrapText="1"/>
      <protection/>
    </xf>
    <xf numFmtId="0" fontId="1" fillId="0" borderId="29" xfId="62" applyBorder="1" applyAlignment="1">
      <alignment vertical="center" wrapText="1"/>
      <protection/>
    </xf>
    <xf numFmtId="2" fontId="1" fillId="0" borderId="30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3" fillId="0" borderId="29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/>
    </xf>
    <xf numFmtId="49" fontId="1" fillId="0" borderId="29" xfId="70" applyNumberFormat="1" applyBorder="1" applyAlignment="1">
      <alignment horizontal="center" vertical="center"/>
      <protection/>
    </xf>
    <xf numFmtId="49" fontId="1" fillId="0" borderId="29" xfId="70" applyNumberFormat="1" applyBorder="1" applyAlignment="1">
      <alignment horizontal="left" vertical="center"/>
      <protection/>
    </xf>
    <xf numFmtId="0" fontId="13" fillId="0" borderId="28" xfId="0" applyFont="1" applyBorder="1" applyAlignment="1">
      <alignment horizontal="center" vertical="center" wrapText="1"/>
    </xf>
    <xf numFmtId="49" fontId="1" fillId="0" borderId="29" xfId="70" applyNumberFormat="1" applyBorder="1" applyAlignment="1">
      <alignment horizontal="left" vertical="center" wrapText="1"/>
      <protection/>
    </xf>
    <xf numFmtId="0" fontId="1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76" fillId="0" borderId="34" xfId="0" applyFont="1" applyBorder="1" applyAlignment="1">
      <alignment vertical="center"/>
    </xf>
    <xf numFmtId="0" fontId="76" fillId="0" borderId="32" xfId="0" applyFont="1" applyBorder="1" applyAlignment="1">
      <alignment vertical="center"/>
    </xf>
    <xf numFmtId="0" fontId="76" fillId="0" borderId="33" xfId="0" applyFont="1" applyBorder="1" applyAlignment="1">
      <alignment vertical="center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textRotation="90" wrapText="1"/>
    </xf>
    <xf numFmtId="0" fontId="5" fillId="0" borderId="0" xfId="48" applyNumberFormat="1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1" fillId="0" borderId="29" xfId="0" applyFont="1" applyBorder="1" applyAlignment="1">
      <alignment/>
    </xf>
    <xf numFmtId="2" fontId="14" fillId="0" borderId="36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top" wrapText="1"/>
    </xf>
    <xf numFmtId="2" fontId="1" fillId="0" borderId="32" xfId="0" applyNumberFormat="1" applyFont="1" applyBorder="1" applyAlignment="1">
      <alignment horizontal="left" vertical="center" wrapText="1"/>
    </xf>
    <xf numFmtId="2" fontId="1" fillId="0" borderId="37" xfId="0" applyNumberFormat="1" applyFont="1" applyBorder="1" applyAlignment="1">
      <alignment horizontal="center" vertical="center"/>
    </xf>
    <xf numFmtId="4" fontId="18" fillId="0" borderId="39" xfId="0" applyNumberFormat="1" applyFont="1" applyBorder="1" applyAlignment="1">
      <alignment horizontal="center" vertical="center"/>
    </xf>
    <xf numFmtId="4" fontId="18" fillId="0" borderId="40" xfId="0" applyNumberFormat="1" applyFont="1" applyBorder="1" applyAlignment="1">
      <alignment horizontal="center" vertical="center"/>
    </xf>
    <xf numFmtId="4" fontId="18" fillId="0" borderId="41" xfId="0" applyNumberFormat="1" applyFont="1" applyBorder="1" applyAlignment="1">
      <alignment horizontal="center" vertical="center"/>
    </xf>
    <xf numFmtId="4" fontId="18" fillId="0" borderId="29" xfId="0" applyNumberFormat="1" applyFont="1" applyBorder="1" applyAlignment="1">
      <alignment horizontal="center" vertical="center"/>
    </xf>
    <xf numFmtId="4" fontId="18" fillId="0" borderId="28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0" fontId="1" fillId="0" borderId="43" xfId="0" applyFont="1" applyBorder="1" applyAlignment="1">
      <alignment horizontal="center" vertical="center" wrapText="1"/>
    </xf>
    <xf numFmtId="4" fontId="18" fillId="0" borderId="30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top"/>
    </xf>
    <xf numFmtId="0" fontId="1" fillId="0" borderId="28" xfId="0" applyFont="1" applyBorder="1" applyAlignment="1">
      <alignment horizontal="center" vertical="center" wrapText="1"/>
    </xf>
    <xf numFmtId="0" fontId="1" fillId="0" borderId="32" xfId="0" applyFont="1" applyBorder="1" applyAlignment="1">
      <alignment vertical="top"/>
    </xf>
    <xf numFmtId="0" fontId="1" fillId="0" borderId="30" xfId="0" applyFont="1" applyBorder="1" applyAlignment="1">
      <alignment/>
    </xf>
    <xf numFmtId="0" fontId="1" fillId="0" borderId="28" xfId="0" applyFont="1" applyBorder="1" applyAlignment="1">
      <alignment/>
    </xf>
    <xf numFmtId="2" fontId="1" fillId="0" borderId="29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center" wrapText="1"/>
    </xf>
    <xf numFmtId="0" fontId="76" fillId="0" borderId="45" xfId="0" applyFont="1" applyBorder="1" applyAlignment="1">
      <alignment vertical="center"/>
    </xf>
    <xf numFmtId="0" fontId="76" fillId="0" borderId="46" xfId="0" applyFont="1" applyBorder="1" applyAlignment="1">
      <alignment vertical="center"/>
    </xf>
    <xf numFmtId="0" fontId="76" fillId="0" borderId="47" xfId="0" applyFont="1" applyBorder="1" applyAlignment="1">
      <alignment vertical="center"/>
    </xf>
    <xf numFmtId="2" fontId="1" fillId="0" borderId="45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2" fontId="14" fillId="0" borderId="46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left" vertical="center" wrapText="1"/>
    </xf>
    <xf numFmtId="49" fontId="1" fillId="0" borderId="47" xfId="0" applyNumberFormat="1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center" vertical="center"/>
    </xf>
    <xf numFmtId="2" fontId="18" fillId="0" borderId="29" xfId="0" applyNumberFormat="1" applyFont="1" applyBorder="1" applyAlignment="1">
      <alignment horizontal="center" vertical="center" wrapText="1"/>
    </xf>
    <xf numFmtId="4" fontId="77" fillId="0" borderId="29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 vertical="center" wrapText="1"/>
    </xf>
    <xf numFmtId="2" fontId="1" fillId="0" borderId="31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vertical="center"/>
    </xf>
    <xf numFmtId="0" fontId="3" fillId="0" borderId="17" xfId="0" applyFont="1" applyFill="1" applyBorder="1" applyAlignment="1">
      <alignment horizontal="right" vertical="center" wrapText="1"/>
    </xf>
    <xf numFmtId="0" fontId="3" fillId="0" borderId="48" xfId="0" applyFont="1" applyBorder="1" applyAlignment="1">
      <alignment horizontal="center" vertical="center" textRotation="90" wrapText="1"/>
    </xf>
    <xf numFmtId="0" fontId="3" fillId="0" borderId="49" xfId="0" applyFont="1" applyBorder="1" applyAlignment="1">
      <alignment horizontal="center" vertical="center" textRotation="90" wrapText="1"/>
    </xf>
    <xf numFmtId="0" fontId="3" fillId="0" borderId="49" xfId="0" applyFont="1" applyFill="1" applyBorder="1" applyAlignment="1">
      <alignment horizontal="center" vertical="center" textRotation="90" wrapText="1"/>
    </xf>
    <xf numFmtId="0" fontId="3" fillId="0" borderId="50" xfId="0" applyFont="1" applyBorder="1" applyAlignment="1">
      <alignment horizontal="center" vertical="center" textRotation="90" wrapText="1"/>
    </xf>
    <xf numFmtId="0" fontId="3" fillId="0" borderId="51" xfId="0" applyFont="1" applyBorder="1" applyAlignment="1">
      <alignment horizontal="center" vertical="center" textRotation="90" wrapText="1"/>
    </xf>
    <xf numFmtId="0" fontId="12" fillId="33" borderId="29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2" fontId="3" fillId="33" borderId="29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right" vertical="center"/>
    </xf>
    <xf numFmtId="4" fontId="3" fillId="0" borderId="29" xfId="0" applyNumberFormat="1" applyFont="1" applyBorder="1" applyAlignment="1">
      <alignment horizontal="center" vertical="center"/>
    </xf>
    <xf numFmtId="4" fontId="3" fillId="0" borderId="29" xfId="0" applyNumberFormat="1" applyFont="1" applyFill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/>
    </xf>
    <xf numFmtId="2" fontId="5" fillId="33" borderId="29" xfId="0" applyNumberFormat="1" applyFont="1" applyFill="1" applyBorder="1" applyAlignment="1">
      <alignment horizontal="center" vertical="center" wrapText="1"/>
    </xf>
    <xf numFmtId="2" fontId="5" fillId="33" borderId="29" xfId="0" applyNumberFormat="1" applyFont="1" applyFill="1" applyBorder="1" applyAlignment="1">
      <alignment horizontal="center" wrapText="1"/>
    </xf>
    <xf numFmtId="2" fontId="5" fillId="33" borderId="29" xfId="0" applyNumberFormat="1" applyFont="1" applyFill="1" applyBorder="1" applyAlignment="1">
      <alignment/>
    </xf>
    <xf numFmtId="2" fontId="5" fillId="33" borderId="29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vertical="top"/>
    </xf>
    <xf numFmtId="49" fontId="3" fillId="0" borderId="29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left" vertical="center" wrapText="1"/>
    </xf>
    <xf numFmtId="2" fontId="3" fillId="0" borderId="29" xfId="0" applyNumberFormat="1" applyFont="1" applyFill="1" applyBorder="1" applyAlignment="1">
      <alignment horizontal="center"/>
    </xf>
    <xf numFmtId="2" fontId="5" fillId="0" borderId="29" xfId="0" applyNumberFormat="1" applyFont="1" applyFill="1" applyBorder="1" applyAlignment="1">
      <alignment horizontal="center"/>
    </xf>
    <xf numFmtId="4" fontId="5" fillId="0" borderId="29" xfId="0" applyNumberFormat="1" applyFont="1" applyFill="1" applyBorder="1" applyAlignment="1">
      <alignment horizontal="center"/>
    </xf>
    <xf numFmtId="2" fontId="3" fillId="34" borderId="29" xfId="0" applyNumberFormat="1" applyFont="1" applyFill="1" applyBorder="1" applyAlignment="1">
      <alignment horizontal="right" vertical="center" wrapText="1"/>
    </xf>
    <xf numFmtId="9" fontId="1" fillId="0" borderId="29" xfId="69" applyFill="1" applyBorder="1" applyAlignment="1">
      <alignment horizontal="center" vertical="center"/>
    </xf>
    <xf numFmtId="4" fontId="5" fillId="0" borderId="29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Alignment="1">
      <alignment/>
    </xf>
    <xf numFmtId="9" fontId="1" fillId="0" borderId="0" xfId="69" applyAlignment="1">
      <alignment/>
    </xf>
    <xf numFmtId="9" fontId="1" fillId="0" borderId="0" xfId="69" applyFill="1" applyAlignment="1">
      <alignment/>
    </xf>
    <xf numFmtId="0" fontId="4" fillId="0" borderId="27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right" vertical="center" wrapText="1"/>
    </xf>
    <xf numFmtId="9" fontId="1" fillId="0" borderId="19" xfId="69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6" fillId="0" borderId="33" xfId="0" applyFont="1" applyBorder="1" applyAlignment="1">
      <alignment horizontal="center"/>
    </xf>
    <xf numFmtId="0" fontId="76" fillId="0" borderId="32" xfId="0" applyFont="1" applyBorder="1" applyAlignment="1">
      <alignment horizontal="center"/>
    </xf>
    <xf numFmtId="0" fontId="76" fillId="0" borderId="34" xfId="0" applyFont="1" applyBorder="1" applyAlignment="1">
      <alignment horizontal="center"/>
    </xf>
    <xf numFmtId="4" fontId="77" fillId="0" borderId="29" xfId="0" applyNumberFormat="1" applyFont="1" applyBorder="1" applyAlignment="1">
      <alignment horizontal="center"/>
    </xf>
    <xf numFmtId="4" fontId="18" fillId="0" borderId="29" xfId="0" applyNumberFormat="1" applyFont="1" applyBorder="1" applyAlignment="1">
      <alignment horizontal="center"/>
    </xf>
    <xf numFmtId="4" fontId="77" fillId="0" borderId="29" xfId="64" applyNumberFormat="1" applyFont="1" applyBorder="1" applyAlignment="1">
      <alignment horizontal="center"/>
      <protection/>
    </xf>
    <xf numFmtId="2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4" fillId="0" borderId="31" xfId="0" applyNumberFormat="1" applyFont="1" applyBorder="1" applyAlignment="1">
      <alignment horizontal="center"/>
    </xf>
    <xf numFmtId="2" fontId="13" fillId="0" borderId="29" xfId="0" applyNumberFormat="1" applyFont="1" applyBorder="1" applyAlignment="1">
      <alignment horizontal="center"/>
    </xf>
    <xf numFmtId="0" fontId="1" fillId="0" borderId="30" xfId="62" applyBorder="1" applyAlignment="1">
      <alignment horizontal="center" wrapText="1"/>
      <protection/>
    </xf>
    <xf numFmtId="2" fontId="14" fillId="0" borderId="52" xfId="0" applyNumberFormat="1" applyFont="1" applyBorder="1" applyAlignment="1">
      <alignment horizontal="center" wrapText="1"/>
    </xf>
    <xf numFmtId="2" fontId="14" fillId="0" borderId="32" xfId="0" applyNumberFormat="1" applyFont="1" applyBorder="1" applyAlignment="1">
      <alignment horizontal="center" wrapText="1"/>
    </xf>
    <xf numFmtId="2" fontId="14" fillId="0" borderId="53" xfId="0" applyNumberFormat="1" applyFont="1" applyBorder="1" applyAlignment="1">
      <alignment horizontal="center" wrapText="1"/>
    </xf>
    <xf numFmtId="2" fontId="14" fillId="0" borderId="34" xfId="0" applyNumberFormat="1" applyFont="1" applyBorder="1" applyAlignment="1">
      <alignment horizontal="center" wrapText="1"/>
    </xf>
    <xf numFmtId="2" fontId="14" fillId="0" borderId="28" xfId="0" applyNumberFormat="1" applyFont="1" applyBorder="1" applyAlignment="1">
      <alignment horizontal="center"/>
    </xf>
    <xf numFmtId="2" fontId="5" fillId="0" borderId="29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top" wrapText="1"/>
    </xf>
    <xf numFmtId="2" fontId="3" fillId="0" borderId="16" xfId="0" applyNumberFormat="1" applyFont="1" applyBorder="1" applyAlignment="1">
      <alignment horizontal="center" vertical="top" wrapText="1"/>
    </xf>
    <xf numFmtId="0" fontId="3" fillId="0" borderId="54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55" xfId="0" applyNumberFormat="1" applyFont="1" applyFill="1" applyBorder="1" applyAlignment="1">
      <alignment horizontal="center" vertical="top" wrapText="1"/>
    </xf>
    <xf numFmtId="0" fontId="3" fillId="35" borderId="18" xfId="0" applyFont="1" applyFill="1" applyBorder="1" applyAlignment="1">
      <alignment horizontal="center" vertical="top" wrapText="1"/>
    </xf>
    <xf numFmtId="0" fontId="3" fillId="35" borderId="19" xfId="0" applyFont="1" applyFill="1" applyBorder="1" applyAlignment="1">
      <alignment horizontal="center" vertical="top" wrapText="1"/>
    </xf>
    <xf numFmtId="0" fontId="3" fillId="35" borderId="20" xfId="0" applyFont="1" applyFill="1" applyBorder="1" applyAlignment="1">
      <alignment horizontal="center" vertical="top" wrapText="1"/>
    </xf>
    <xf numFmtId="0" fontId="3" fillId="35" borderId="14" xfId="0" applyFont="1" applyFill="1" applyBorder="1" applyAlignment="1">
      <alignment horizontal="center" wrapText="1"/>
    </xf>
    <xf numFmtId="0" fontId="3" fillId="35" borderId="16" xfId="0" applyFont="1" applyFill="1" applyBorder="1" applyAlignment="1">
      <alignment horizontal="center" vertical="center" wrapText="1"/>
    </xf>
    <xf numFmtId="4" fontId="3" fillId="35" borderId="14" xfId="0" applyNumberFormat="1" applyFont="1" applyFill="1" applyBorder="1" applyAlignment="1">
      <alignment horizontal="center" vertical="center" wrapText="1"/>
    </xf>
    <xf numFmtId="2" fontId="3" fillId="35" borderId="15" xfId="0" applyNumberFormat="1" applyFont="1" applyFill="1" applyBorder="1" applyAlignment="1">
      <alignment horizontal="center" vertical="center" wrapText="1"/>
    </xf>
    <xf numFmtId="2" fontId="3" fillId="35" borderId="56" xfId="0" applyNumberFormat="1" applyFont="1" applyFill="1" applyBorder="1" applyAlignment="1">
      <alignment horizontal="center" vertical="center" wrapText="1"/>
    </xf>
    <xf numFmtId="2" fontId="3" fillId="35" borderId="57" xfId="0" applyNumberFormat="1" applyFont="1" applyFill="1" applyBorder="1" applyAlignment="1">
      <alignment horizontal="center" vertical="center" wrapText="1"/>
    </xf>
    <xf numFmtId="2" fontId="3" fillId="35" borderId="16" xfId="0" applyNumberFormat="1" applyFont="1" applyFill="1" applyBorder="1" applyAlignment="1">
      <alignment horizontal="center" vertical="center" wrapText="1"/>
    </xf>
    <xf numFmtId="4" fontId="3" fillId="35" borderId="18" xfId="0" applyNumberFormat="1" applyFont="1" applyFill="1" applyBorder="1" applyAlignment="1">
      <alignment horizontal="center" vertical="center" wrapText="1"/>
    </xf>
    <xf numFmtId="4" fontId="3" fillId="35" borderId="19" xfId="0" applyNumberFormat="1" applyFont="1" applyFill="1" applyBorder="1" applyAlignment="1">
      <alignment horizontal="center" vertical="center" wrapText="1"/>
    </xf>
    <xf numFmtId="4" fontId="3" fillId="35" borderId="20" xfId="0" applyNumberFormat="1" applyFont="1" applyFill="1" applyBorder="1" applyAlignment="1">
      <alignment horizontal="center" vertical="center" wrapText="1"/>
    </xf>
    <xf numFmtId="0" fontId="5" fillId="35" borderId="54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/>
    </xf>
    <xf numFmtId="0" fontId="14" fillId="33" borderId="29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center" vertical="center" wrapText="1"/>
    </xf>
    <xf numFmtId="49" fontId="13" fillId="0" borderId="29" xfId="0" applyNumberFormat="1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left" vertical="center"/>
    </xf>
    <xf numFmtId="0" fontId="13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justify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4" fontId="1" fillId="0" borderId="29" xfId="0" applyNumberFormat="1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justify" vertical="center" wrapText="1"/>
    </xf>
    <xf numFmtId="0" fontId="3" fillId="0" borderId="29" xfId="0" applyFont="1" applyBorder="1" applyAlignment="1">
      <alignment horizontal="left"/>
    </xf>
    <xf numFmtId="2" fontId="4" fillId="0" borderId="29" xfId="47" applyNumberFormat="1" applyFont="1" applyBorder="1" applyAlignment="1">
      <alignment horizontal="center" vertical="center" wrapText="1"/>
      <protection/>
    </xf>
    <xf numFmtId="2" fontId="3" fillId="0" borderId="29" xfId="0" applyNumberFormat="1" applyFont="1" applyBorder="1" applyAlignment="1">
      <alignment horizontal="center"/>
    </xf>
    <xf numFmtId="2" fontId="3" fillId="0" borderId="29" xfId="47" applyNumberFormat="1" applyFont="1" applyFill="1" applyBorder="1" applyAlignment="1">
      <alignment horizontal="center" vertical="center"/>
      <protection/>
    </xf>
    <xf numFmtId="0" fontId="12" fillId="0" borderId="2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/>
    </xf>
    <xf numFmtId="0" fontId="12" fillId="0" borderId="29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right" vertical="top" wrapText="1"/>
    </xf>
    <xf numFmtId="0" fontId="23" fillId="0" borderId="29" xfId="0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left" vertical="top" wrapText="1"/>
    </xf>
    <xf numFmtId="2" fontId="14" fillId="0" borderId="29" xfId="0" applyNumberFormat="1" applyFont="1" applyFill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wrapText="1"/>
    </xf>
    <xf numFmtId="2" fontId="3" fillId="35" borderId="29" xfId="0" applyNumberFormat="1" applyFont="1" applyFill="1" applyBorder="1" applyAlignment="1">
      <alignment horizontal="center" vertical="center"/>
    </xf>
    <xf numFmtId="2" fontId="5" fillId="35" borderId="29" xfId="0" applyNumberFormat="1" applyFont="1" applyFill="1" applyBorder="1" applyAlignment="1">
      <alignment horizontal="center" vertical="center"/>
    </xf>
    <xf numFmtId="2" fontId="14" fillId="35" borderId="37" xfId="0" applyNumberFormat="1" applyFont="1" applyFill="1" applyBorder="1" applyAlignment="1">
      <alignment horizontal="center"/>
    </xf>
    <xf numFmtId="2" fontId="14" fillId="35" borderId="36" xfId="0" applyNumberFormat="1" applyFont="1" applyFill="1" applyBorder="1" applyAlignment="1">
      <alignment horizontal="center"/>
    </xf>
    <xf numFmtId="2" fontId="14" fillId="35" borderId="35" xfId="0" applyNumberFormat="1" applyFont="1" applyFill="1" applyBorder="1" applyAlignment="1">
      <alignment horizontal="center"/>
    </xf>
    <xf numFmtId="49" fontId="14" fillId="35" borderId="37" xfId="0" applyNumberFormat="1" applyFont="1" applyFill="1" applyBorder="1" applyAlignment="1">
      <alignment horizontal="right" vertical="center"/>
    </xf>
    <xf numFmtId="2" fontId="14" fillId="35" borderId="36" xfId="0" applyNumberFormat="1" applyFont="1" applyFill="1" applyBorder="1" applyAlignment="1">
      <alignment horizontal="center" vertical="center"/>
    </xf>
    <xf numFmtId="2" fontId="14" fillId="35" borderId="35" xfId="0" applyNumberFormat="1" applyFont="1" applyFill="1" applyBorder="1" applyAlignment="1">
      <alignment horizontal="center" vertical="center"/>
    </xf>
    <xf numFmtId="2" fontId="14" fillId="35" borderId="10" xfId="0" applyNumberFormat="1" applyFont="1" applyFill="1" applyBorder="1" applyAlignment="1">
      <alignment horizontal="center" vertical="center"/>
    </xf>
    <xf numFmtId="2" fontId="14" fillId="35" borderId="58" xfId="0" applyNumberFormat="1" applyFont="1" applyFill="1" applyBorder="1" applyAlignment="1">
      <alignment horizontal="center" vertical="center"/>
    </xf>
    <xf numFmtId="4" fontId="5" fillId="35" borderId="29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top" wrapText="1"/>
    </xf>
    <xf numFmtId="0" fontId="5" fillId="0" borderId="59" xfId="0" applyFont="1" applyFill="1" applyBorder="1" applyAlignment="1">
      <alignment horizontal="right" vertical="center" wrapText="1"/>
    </xf>
    <xf numFmtId="4" fontId="5" fillId="0" borderId="60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29" xfId="0" applyFont="1" applyBorder="1" applyAlignment="1">
      <alignment horizontal="right" vertical="center" wrapText="1"/>
    </xf>
    <xf numFmtId="0" fontId="3" fillId="35" borderId="29" xfId="0" applyFont="1" applyFill="1" applyBorder="1" applyAlignment="1">
      <alignment/>
    </xf>
    <xf numFmtId="0" fontId="3" fillId="35" borderId="29" xfId="0" applyFont="1" applyFill="1" applyBorder="1" applyAlignment="1">
      <alignment horizontal="center"/>
    </xf>
    <xf numFmtId="4" fontId="5" fillId="35" borderId="29" xfId="0" applyNumberFormat="1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left" vertical="top" wrapText="1"/>
    </xf>
    <xf numFmtId="49" fontId="5" fillId="33" borderId="29" xfId="0" applyNumberFormat="1" applyFont="1" applyFill="1" applyBorder="1" applyAlignment="1">
      <alignment horizontal="center"/>
    </xf>
    <xf numFmtId="0" fontId="5" fillId="0" borderId="29" xfId="0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2" fontId="4" fillId="0" borderId="29" xfId="0" applyNumberFormat="1" applyFont="1" applyFill="1" applyBorder="1" applyAlignment="1">
      <alignment horizontal="left" vertical="top" wrapText="1"/>
    </xf>
    <xf numFmtId="2" fontId="4" fillId="0" borderId="29" xfId="0" applyNumberFormat="1" applyFont="1" applyFill="1" applyBorder="1" applyAlignment="1">
      <alignment horizontal="left" vertical="center"/>
    </xf>
    <xf numFmtId="49" fontId="4" fillId="0" borderId="29" xfId="0" applyNumberFormat="1" applyFont="1" applyBorder="1" applyAlignment="1">
      <alignment horizontal="center"/>
    </xf>
    <xf numFmtId="0" fontId="3" fillId="0" borderId="29" xfId="70" applyFont="1" applyBorder="1" applyAlignment="1">
      <alignment vertical="center"/>
      <protection/>
    </xf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>
      <alignment/>
    </xf>
    <xf numFmtId="2" fontId="4" fillId="0" borderId="29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/>
    </xf>
    <xf numFmtId="0" fontId="29" fillId="0" borderId="0" xfId="0" applyFont="1" applyAlignment="1">
      <alignment horizontal="center"/>
    </xf>
    <xf numFmtId="0" fontId="53" fillId="0" borderId="0" xfId="0" applyFont="1" applyAlignment="1">
      <alignment/>
    </xf>
    <xf numFmtId="0" fontId="28" fillId="0" borderId="0" xfId="65" applyFont="1" applyAlignment="1">
      <alignment horizontal="left" vertical="justify" wrapText="1"/>
      <protection/>
    </xf>
    <xf numFmtId="0" fontId="28" fillId="0" borderId="0" xfId="65" applyFont="1">
      <alignment/>
      <protection/>
    </xf>
    <xf numFmtId="2" fontId="29" fillId="36" borderId="0" xfId="65" applyNumberFormat="1" applyFont="1" applyFill="1" applyAlignment="1">
      <alignment horizontal="center"/>
      <protection/>
    </xf>
    <xf numFmtId="2" fontId="28" fillId="36" borderId="0" xfId="0" applyNumberFormat="1" applyFont="1" applyFill="1" applyAlignment="1">
      <alignment horizontal="center"/>
    </xf>
    <xf numFmtId="0" fontId="28" fillId="0" borderId="0" xfId="65" applyFont="1" applyAlignment="1">
      <alignment/>
      <protection/>
    </xf>
    <xf numFmtId="2" fontId="10" fillId="37" borderId="29" xfId="0" applyNumberFormat="1" applyFont="1" applyFill="1" applyBorder="1" applyAlignment="1">
      <alignment horizontal="center"/>
    </xf>
    <xf numFmtId="2" fontId="12" fillId="37" borderId="29" xfId="0" applyNumberFormat="1" applyFont="1" applyFill="1" applyBorder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right" wrapText="1"/>
    </xf>
    <xf numFmtId="0" fontId="29" fillId="0" borderId="0" xfId="65" applyFont="1" applyAlignment="1">
      <alignment/>
      <protection/>
    </xf>
    <xf numFmtId="0" fontId="28" fillId="0" borderId="0" xfId="65" applyFont="1" applyAlignment="1">
      <alignment horizontal="left" vertical="justify"/>
      <protection/>
    </xf>
    <xf numFmtId="2" fontId="5" fillId="0" borderId="29" xfId="0" applyNumberFormat="1" applyFont="1" applyFill="1" applyBorder="1" applyAlignment="1">
      <alignment horizontal="center" vertical="center"/>
    </xf>
    <xf numFmtId="2" fontId="3" fillId="37" borderId="29" xfId="0" applyNumberFormat="1" applyFont="1" applyFill="1" applyBorder="1" applyAlignment="1">
      <alignment horizontal="center" vertical="center"/>
    </xf>
    <xf numFmtId="2" fontId="5" fillId="37" borderId="29" xfId="0" applyNumberFormat="1" applyFont="1" applyFill="1" applyBorder="1" applyAlignment="1">
      <alignment horizontal="center" vertical="center"/>
    </xf>
    <xf numFmtId="0" fontId="1" fillId="0" borderId="0" xfId="68" applyFont="1">
      <alignment/>
      <protection/>
    </xf>
    <xf numFmtId="2" fontId="5" fillId="0" borderId="29" xfId="68" applyNumberFormat="1" applyFont="1" applyBorder="1" applyAlignment="1">
      <alignment horizontal="center"/>
      <protection/>
    </xf>
    <xf numFmtId="4" fontId="5" fillId="35" borderId="29" xfId="68" applyNumberFormat="1" applyFont="1" applyFill="1" applyBorder="1" applyAlignment="1">
      <alignment horizontal="center" vertical="center" wrapText="1"/>
      <protection/>
    </xf>
    <xf numFmtId="0" fontId="5" fillId="35" borderId="29" xfId="68" applyFont="1" applyFill="1" applyBorder="1" applyAlignment="1">
      <alignment horizontal="right" vertical="center" wrapText="1"/>
      <protection/>
    </xf>
    <xf numFmtId="0" fontId="3" fillId="35" borderId="29" xfId="68" applyFont="1" applyFill="1" applyBorder="1">
      <alignment/>
      <protection/>
    </xf>
    <xf numFmtId="4" fontId="3" fillId="0" borderId="29" xfId="68" applyNumberFormat="1" applyFont="1" applyBorder="1" applyAlignment="1">
      <alignment horizontal="center" vertical="center" wrapText="1"/>
      <protection/>
    </xf>
    <xf numFmtId="0" fontId="3" fillId="0" borderId="29" xfId="68" applyFont="1" applyBorder="1" applyAlignment="1">
      <alignment vertical="center" wrapText="1"/>
      <protection/>
    </xf>
    <xf numFmtId="0" fontId="3" fillId="0" borderId="29" xfId="68" applyFont="1" applyBorder="1" applyAlignment="1">
      <alignment horizontal="center" vertical="center" wrapText="1"/>
      <protection/>
    </xf>
    <xf numFmtId="0" fontId="4" fillId="0" borderId="0" xfId="68" applyFont="1">
      <alignment/>
      <protection/>
    </xf>
    <xf numFmtId="0" fontId="5" fillId="0" borderId="0" xfId="68" applyFont="1" applyAlignment="1">
      <alignment horizontal="center"/>
      <protection/>
    </xf>
    <xf numFmtId="0" fontId="3" fillId="0" borderId="0" xfId="65" applyFont="1">
      <alignment/>
      <protection/>
    </xf>
    <xf numFmtId="0" fontId="3" fillId="0" borderId="0" xfId="65" applyFont="1" applyAlignment="1">
      <alignment horizontal="left" vertical="justify" wrapText="1"/>
      <protection/>
    </xf>
    <xf numFmtId="2" fontId="4" fillId="0" borderId="29" xfId="0" applyNumberFormat="1" applyFont="1" applyBorder="1" applyAlignment="1">
      <alignment horizontal="center" vertical="center"/>
    </xf>
    <xf numFmtId="2" fontId="3" fillId="37" borderId="29" xfId="0" applyNumberFormat="1" applyFont="1" applyFill="1" applyBorder="1" applyAlignment="1">
      <alignment horizontal="center"/>
    </xf>
    <xf numFmtId="2" fontId="5" fillId="37" borderId="29" xfId="0" applyNumberFormat="1" applyFont="1" applyFill="1" applyBorder="1" applyAlignment="1">
      <alignment horizontal="center"/>
    </xf>
    <xf numFmtId="0" fontId="3" fillId="0" borderId="29" xfId="70" applyFont="1" applyBorder="1" applyAlignment="1">
      <alignment vertical="center" wrapText="1"/>
      <protection/>
    </xf>
    <xf numFmtId="190" fontId="4" fillId="0" borderId="29" xfId="0" applyNumberFormat="1" applyFont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33" borderId="32" xfId="0" applyNumberFormat="1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8" fillId="0" borderId="4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36" xfId="0" applyFont="1" applyFill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14" fillId="33" borderId="32" xfId="0" applyFont="1" applyFill="1" applyBorder="1" applyAlignment="1">
      <alignment horizontal="center"/>
    </xf>
    <xf numFmtId="0" fontId="27" fillId="0" borderId="4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center" vertical="center" textRotation="90" wrapText="1"/>
    </xf>
    <xf numFmtId="0" fontId="5" fillId="0" borderId="36" xfId="0" applyFont="1" applyFill="1" applyBorder="1" applyAlignment="1">
      <alignment horizontal="center" vertical="center" textRotation="90" wrapText="1"/>
    </xf>
    <xf numFmtId="0" fontId="5" fillId="0" borderId="35" xfId="0" applyFont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/>
    </xf>
    <xf numFmtId="2" fontId="11" fillId="37" borderId="28" xfId="0" applyNumberFormat="1" applyFont="1" applyFill="1" applyBorder="1" applyAlignment="1">
      <alignment horizontal="center"/>
    </xf>
    <xf numFmtId="2" fontId="10" fillId="37" borderId="30" xfId="0" applyNumberFormat="1" applyFont="1" applyFill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2" fontId="4" fillId="37" borderId="28" xfId="0" applyNumberFormat="1" applyFont="1" applyFill="1" applyBorder="1" applyAlignment="1">
      <alignment horizontal="center"/>
    </xf>
    <xf numFmtId="2" fontId="12" fillId="37" borderId="30" xfId="0" applyNumberFormat="1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2" fontId="3" fillId="38" borderId="37" xfId="0" applyNumberFormat="1" applyFont="1" applyFill="1" applyBorder="1" applyAlignment="1">
      <alignment horizontal="center"/>
    </xf>
    <xf numFmtId="2" fontId="5" fillId="38" borderId="36" xfId="0" applyNumberFormat="1" applyFont="1" applyFill="1" applyBorder="1" applyAlignment="1">
      <alignment horizontal="center"/>
    </xf>
    <xf numFmtId="2" fontId="5" fillId="38" borderId="35" xfId="0" applyNumberFormat="1" applyFont="1" applyFill="1" applyBorder="1" applyAlignment="1">
      <alignment horizontal="center"/>
    </xf>
    <xf numFmtId="2" fontId="4" fillId="33" borderId="32" xfId="0" applyNumberFormat="1" applyFont="1" applyFill="1" applyBorder="1" applyAlignment="1">
      <alignment horizontal="center"/>
    </xf>
    <xf numFmtId="2" fontId="4" fillId="33" borderId="33" xfId="0" applyNumberFormat="1" applyFont="1" applyFill="1" applyBorder="1" applyAlignment="1">
      <alignment horizontal="center"/>
    </xf>
    <xf numFmtId="2" fontId="4" fillId="33" borderId="34" xfId="0" applyNumberFormat="1" applyFont="1" applyFill="1" applyBorder="1" applyAlignment="1">
      <alignment horizontal="center"/>
    </xf>
    <xf numFmtId="0" fontId="3" fillId="0" borderId="61" xfId="0" applyFont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 textRotation="90" wrapText="1"/>
    </xf>
    <xf numFmtId="49" fontId="5" fillId="33" borderId="47" xfId="0" applyNumberFormat="1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2" fontId="5" fillId="33" borderId="46" xfId="0" applyNumberFormat="1" applyFont="1" applyFill="1" applyBorder="1" applyAlignment="1">
      <alignment horizontal="center"/>
    </xf>
    <xf numFmtId="2" fontId="4" fillId="33" borderId="46" xfId="0" applyNumberFormat="1" applyFont="1" applyFill="1" applyBorder="1" applyAlignment="1">
      <alignment horizontal="center"/>
    </xf>
    <xf numFmtId="2" fontId="4" fillId="33" borderId="45" xfId="0" applyNumberFormat="1" applyFont="1" applyFill="1" applyBorder="1" applyAlignment="1">
      <alignment horizontal="center"/>
    </xf>
    <xf numFmtId="49" fontId="4" fillId="0" borderId="28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/>
    </xf>
    <xf numFmtId="49" fontId="14" fillId="33" borderId="33" xfId="0" applyNumberFormat="1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49" fontId="13" fillId="0" borderId="28" xfId="0" applyNumberFormat="1" applyFont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center" vertical="center" wrapText="1"/>
    </xf>
    <xf numFmtId="2" fontId="5" fillId="37" borderId="30" xfId="0" applyNumberFormat="1" applyFont="1" applyFill="1" applyBorder="1" applyAlignment="1">
      <alignment horizontal="center" vertical="center"/>
    </xf>
    <xf numFmtId="49" fontId="14" fillId="33" borderId="28" xfId="0" applyNumberFormat="1" applyFont="1" applyFill="1" applyBorder="1" applyAlignment="1">
      <alignment horizontal="center"/>
    </xf>
    <xf numFmtId="49" fontId="13" fillId="0" borderId="28" xfId="0" applyNumberFormat="1" applyFont="1" applyFill="1" applyBorder="1" applyAlignment="1">
      <alignment horizontal="center" vertical="top" wrapText="1"/>
    </xf>
    <xf numFmtId="49" fontId="13" fillId="0" borderId="30" xfId="0" applyNumberFormat="1" applyFont="1" applyFill="1" applyBorder="1" applyAlignment="1">
      <alignment horizontal="center" vertical="top" wrapText="1"/>
    </xf>
    <xf numFmtId="0" fontId="14" fillId="33" borderId="28" xfId="0" applyFont="1" applyFill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49" fontId="15" fillId="0" borderId="28" xfId="0" applyNumberFormat="1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/>
    </xf>
    <xf numFmtId="49" fontId="15" fillId="0" borderId="28" xfId="0" applyNumberFormat="1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/>
    </xf>
    <xf numFmtId="2" fontId="3" fillId="35" borderId="36" xfId="0" applyNumberFormat="1" applyFont="1" applyFill="1" applyBorder="1" applyAlignment="1">
      <alignment horizontal="center" vertical="center"/>
    </xf>
    <xf numFmtId="2" fontId="5" fillId="35" borderId="36" xfId="0" applyNumberFormat="1" applyFont="1" applyFill="1" applyBorder="1" applyAlignment="1">
      <alignment horizontal="center" vertical="center"/>
    </xf>
    <xf numFmtId="2" fontId="5" fillId="35" borderId="35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right" wrapText="1"/>
    </xf>
    <xf numFmtId="0" fontId="5" fillId="35" borderId="29" xfId="0" applyFont="1" applyFill="1" applyBorder="1" applyAlignment="1">
      <alignment horizontal="right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left" vertical="center" wrapText="1"/>
    </xf>
    <xf numFmtId="2" fontId="4" fillId="0" borderId="30" xfId="0" applyNumberFormat="1" applyFont="1" applyFill="1" applyBorder="1" applyAlignment="1">
      <alignment horizontal="center" vertical="center" wrapText="1"/>
    </xf>
    <xf numFmtId="0" fontId="12" fillId="37" borderId="43" xfId="0" applyFont="1" applyFill="1" applyBorder="1" applyAlignment="1">
      <alignment horizontal="right" wrapText="1"/>
    </xf>
    <xf numFmtId="0" fontId="12" fillId="37" borderId="62" xfId="0" applyFont="1" applyFill="1" applyBorder="1" applyAlignment="1">
      <alignment horizontal="right" wrapText="1"/>
    </xf>
    <xf numFmtId="0" fontId="12" fillId="37" borderId="31" xfId="0" applyFont="1" applyFill="1" applyBorder="1" applyAlignment="1">
      <alignment horizontal="right" wrapText="1"/>
    </xf>
    <xf numFmtId="0" fontId="1" fillId="0" borderId="38" xfId="0" applyFont="1" applyBorder="1" applyAlignment="1">
      <alignment horizontal="center" textRotation="90" wrapText="1"/>
    </xf>
    <xf numFmtId="0" fontId="1" fillId="0" borderId="36" xfId="0" applyFont="1" applyBorder="1" applyAlignment="1">
      <alignment horizontal="center" textRotation="90" wrapText="1"/>
    </xf>
    <xf numFmtId="0" fontId="1" fillId="0" borderId="35" xfId="0" applyFont="1" applyBorder="1" applyAlignment="1">
      <alignment horizontal="center" textRotation="90" wrapText="1"/>
    </xf>
    <xf numFmtId="0" fontId="1" fillId="0" borderId="37" xfId="0" applyFont="1" applyBorder="1" applyAlignment="1">
      <alignment horizontal="center" textRotation="90" wrapText="1"/>
    </xf>
    <xf numFmtId="0" fontId="15" fillId="0" borderId="47" xfId="0" applyFont="1" applyBorder="1" applyAlignment="1">
      <alignment horizontal="center" vertical="center" wrapText="1"/>
    </xf>
    <xf numFmtId="0" fontId="15" fillId="0" borderId="46" xfId="0" applyFont="1" applyBorder="1" applyAlignment="1">
      <alignment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wrapText="1"/>
    </xf>
    <xf numFmtId="0" fontId="1" fillId="0" borderId="29" xfId="0" applyFont="1" applyBorder="1" applyAlignment="1">
      <alignment horizontal="center" vertical="center"/>
    </xf>
    <xf numFmtId="1" fontId="1" fillId="0" borderId="29" xfId="70" applyNumberFormat="1" applyFont="1" applyBorder="1" applyAlignment="1">
      <alignment horizontal="center" vertical="center"/>
      <protection/>
    </xf>
    <xf numFmtId="4" fontId="18" fillId="0" borderId="28" xfId="0" applyNumberFormat="1" applyFont="1" applyBorder="1" applyAlignment="1">
      <alignment vertical="center"/>
    </xf>
    <xf numFmtId="4" fontId="77" fillId="0" borderId="29" xfId="0" applyNumberFormat="1" applyFont="1" applyBorder="1" applyAlignment="1">
      <alignment vertical="center"/>
    </xf>
    <xf numFmtId="4" fontId="18" fillId="0" borderId="29" xfId="0" applyNumberFormat="1" applyFont="1" applyBorder="1" applyAlignment="1">
      <alignment vertical="center"/>
    </xf>
    <xf numFmtId="4" fontId="18" fillId="0" borderId="30" xfId="0" applyNumberFormat="1" applyFont="1" applyBorder="1" applyAlignment="1">
      <alignment vertical="center"/>
    </xf>
    <xf numFmtId="4" fontId="18" fillId="0" borderId="31" xfId="0" applyNumberFormat="1" applyFont="1" applyBorder="1" applyAlignment="1">
      <alignment vertical="center"/>
    </xf>
    <xf numFmtId="192" fontId="1" fillId="0" borderId="29" xfId="70" applyNumberFormat="1" applyFont="1" applyBorder="1" applyAlignment="1">
      <alignment horizontal="center" vertical="center"/>
      <protection/>
    </xf>
    <xf numFmtId="1" fontId="13" fillId="0" borderId="29" xfId="70" applyNumberFormat="1" applyFont="1" applyBorder="1" applyAlignment="1">
      <alignment horizontal="center" vertical="center"/>
      <protection/>
    </xf>
    <xf numFmtId="0" fontId="1" fillId="0" borderId="29" xfId="0" applyFont="1" applyBorder="1" applyAlignment="1">
      <alignment horizontal="center" vertical="center"/>
    </xf>
    <xf numFmtId="49" fontId="1" fillId="0" borderId="29" xfId="70" applyNumberFormat="1" applyFont="1" applyBorder="1" applyAlignment="1">
      <alignment horizontal="left" vertical="center" wrapText="1"/>
      <protection/>
    </xf>
    <xf numFmtId="49" fontId="1" fillId="0" borderId="29" xfId="70" applyNumberFormat="1" applyFont="1" applyBorder="1" applyAlignment="1">
      <alignment horizontal="center" vertical="center"/>
      <protection/>
    </xf>
    <xf numFmtId="49" fontId="1" fillId="0" borderId="28" xfId="0" applyNumberFormat="1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1" fontId="1" fillId="0" borderId="29" xfId="0" applyNumberFormat="1" applyFont="1" applyBorder="1" applyAlignment="1">
      <alignment vertical="center"/>
    </xf>
    <xf numFmtId="0" fontId="1" fillId="0" borderId="30" xfId="62" applyBorder="1" applyAlignment="1">
      <alignment horizontal="center"/>
      <protection/>
    </xf>
    <xf numFmtId="1" fontId="15" fillId="0" borderId="28" xfId="0" applyNumberFormat="1" applyFont="1" applyBorder="1" applyAlignment="1">
      <alignment horizontal="center" vertical="center" wrapText="1"/>
    </xf>
    <xf numFmtId="0" fontId="15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center" wrapText="1"/>
    </xf>
    <xf numFmtId="0" fontId="1" fillId="0" borderId="29" xfId="62" applyFont="1" applyBorder="1" applyAlignment="1">
      <alignment vertical="center" wrapText="1"/>
      <protection/>
    </xf>
    <xf numFmtId="0" fontId="1" fillId="0" borderId="29" xfId="62" applyFont="1" applyBorder="1" applyAlignment="1">
      <alignment horizontal="center" vertical="center" wrapText="1"/>
      <protection/>
    </xf>
    <xf numFmtId="49" fontId="1" fillId="0" borderId="29" xfId="0" applyNumberFormat="1" applyFont="1" applyBorder="1" applyAlignment="1">
      <alignment horizontal="left" vertical="top" wrapText="1"/>
    </xf>
    <xf numFmtId="0" fontId="1" fillId="0" borderId="29" xfId="62" applyFont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49" fontId="1" fillId="0" borderId="29" xfId="0" applyNumberFormat="1" applyFont="1" applyBorder="1" applyAlignment="1">
      <alignment horizontal="left" vertical="center" wrapText="1"/>
    </xf>
    <xf numFmtId="1" fontId="1" fillId="0" borderId="29" xfId="0" applyNumberFormat="1" applyFont="1" applyBorder="1" applyAlignment="1">
      <alignment horizontal="center" vertical="center" wrapText="1"/>
    </xf>
    <xf numFmtId="0" fontId="1" fillId="0" borderId="29" xfId="70" applyFont="1" applyBorder="1" applyAlignment="1">
      <alignment vertical="center" wrapText="1"/>
      <protection/>
    </xf>
    <xf numFmtId="0" fontId="1" fillId="0" borderId="29" xfId="70" applyFont="1" applyBorder="1" applyAlignment="1">
      <alignment horizontal="center" vertical="center" wrapText="1"/>
      <protection/>
    </xf>
    <xf numFmtId="0" fontId="1" fillId="0" borderId="29" xfId="70" applyFont="1" applyBorder="1" applyAlignment="1">
      <alignment horizontal="center" vertical="center" wrapText="1"/>
      <protection/>
    </xf>
    <xf numFmtId="0" fontId="78" fillId="0" borderId="29" xfId="0" applyFont="1" applyBorder="1" applyAlignment="1">
      <alignment horizontal="center" vertical="center"/>
    </xf>
    <xf numFmtId="49" fontId="1" fillId="0" borderId="37" xfId="0" applyNumberFormat="1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  <xf numFmtId="1" fontId="1" fillId="0" borderId="36" xfId="0" applyNumberFormat="1" applyFont="1" applyBorder="1" applyAlignment="1">
      <alignment vertical="center"/>
    </xf>
    <xf numFmtId="0" fontId="1" fillId="0" borderId="35" xfId="62" applyBorder="1" applyAlignment="1">
      <alignment horizontal="center"/>
      <protection/>
    </xf>
    <xf numFmtId="2" fontId="1" fillId="0" borderId="37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" fontId="24" fillId="0" borderId="31" xfId="0" applyNumberFormat="1" applyFont="1" applyBorder="1" applyAlignment="1">
      <alignment vertical="center"/>
    </xf>
    <xf numFmtId="4" fontId="24" fillId="0" borderId="29" xfId="0" applyNumberFormat="1" applyFont="1" applyBorder="1" applyAlignment="1">
      <alignment vertical="center"/>
    </xf>
    <xf numFmtId="4" fontId="24" fillId="0" borderId="30" xfId="0" applyNumberFormat="1" applyFont="1" applyBorder="1" applyAlignment="1">
      <alignment vertical="center"/>
    </xf>
    <xf numFmtId="2" fontId="14" fillId="0" borderId="45" xfId="0" applyNumberFormat="1" applyFont="1" applyBorder="1" applyAlignment="1">
      <alignment horizontal="center" wrapText="1"/>
    </xf>
    <xf numFmtId="2" fontId="14" fillId="0" borderId="63" xfId="0" applyNumberFormat="1" applyFont="1" applyBorder="1" applyAlignment="1">
      <alignment horizontal="center" wrapText="1"/>
    </xf>
    <xf numFmtId="2" fontId="14" fillId="0" borderId="46" xfId="0" applyNumberFormat="1" applyFont="1" applyBorder="1" applyAlignment="1">
      <alignment horizontal="center" wrapText="1"/>
    </xf>
    <xf numFmtId="2" fontId="14" fillId="0" borderId="64" xfId="0" applyNumberFormat="1" applyFont="1" applyBorder="1" applyAlignment="1">
      <alignment horizontal="center" wrapText="1"/>
    </xf>
    <xf numFmtId="2" fontId="1" fillId="0" borderId="47" xfId="0" applyNumberFormat="1" applyFont="1" applyBorder="1" applyAlignment="1">
      <alignment horizontal="center"/>
    </xf>
    <xf numFmtId="2" fontId="1" fillId="0" borderId="63" xfId="0" applyNumberFormat="1" applyFont="1" applyBorder="1" applyAlignment="1">
      <alignment horizontal="center"/>
    </xf>
    <xf numFmtId="2" fontId="1" fillId="0" borderId="46" xfId="0" applyNumberFormat="1" applyFont="1" applyBorder="1" applyAlignment="1">
      <alignment horizontal="center"/>
    </xf>
    <xf numFmtId="2" fontId="1" fillId="0" borderId="65" xfId="0" applyNumberFormat="1" applyFont="1" applyBorder="1" applyAlignment="1">
      <alignment horizontal="center"/>
    </xf>
    <xf numFmtId="0" fontId="15" fillId="0" borderId="33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right" vertical="center" wrapText="1"/>
    </xf>
    <xf numFmtId="2" fontId="14" fillId="0" borderId="29" xfId="0" applyNumberFormat="1" applyFont="1" applyBorder="1" applyAlignment="1">
      <alignment horizontal="center" vertical="center"/>
    </xf>
    <xf numFmtId="1" fontId="14" fillId="0" borderId="28" xfId="0" applyNumberFormat="1" applyFont="1" applyBorder="1" applyAlignment="1">
      <alignment horizontal="center" vertical="center" wrapText="1"/>
    </xf>
    <xf numFmtId="0" fontId="14" fillId="0" borderId="29" xfId="0" applyFont="1" applyBorder="1" applyAlignment="1">
      <alignment horizontal="left" vertical="center" wrapText="1"/>
    </xf>
    <xf numFmtId="0" fontId="33" fillId="0" borderId="29" xfId="0" applyFont="1" applyBorder="1" applyAlignment="1">
      <alignment vertical="center" wrapText="1"/>
    </xf>
    <xf numFmtId="0" fontId="76" fillId="0" borderId="29" xfId="0" applyFont="1" applyBorder="1" applyAlignment="1">
      <alignment/>
    </xf>
    <xf numFmtId="0" fontId="1" fillId="0" borderId="28" xfId="0" applyFont="1" applyBorder="1" applyAlignment="1">
      <alignment horizontal="center" vertical="top" wrapText="1"/>
    </xf>
    <xf numFmtId="0" fontId="14" fillId="0" borderId="29" xfId="0" applyFont="1" applyBorder="1" applyAlignment="1">
      <alignment vertical="center" wrapText="1"/>
    </xf>
    <xf numFmtId="0" fontId="33" fillId="0" borderId="42" xfId="0" applyFont="1" applyBorder="1" applyAlignment="1">
      <alignment horizontal="center" vertical="center" wrapText="1"/>
    </xf>
    <xf numFmtId="0" fontId="1" fillId="0" borderId="44" xfId="0" applyFont="1" applyBorder="1" applyAlignment="1">
      <alignment vertical="top" wrapText="1"/>
    </xf>
    <xf numFmtId="0" fontId="33" fillId="0" borderId="6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/>
    </xf>
    <xf numFmtId="0" fontId="76" fillId="0" borderId="36" xfId="0" applyFont="1" applyBorder="1" applyAlignment="1">
      <alignment/>
    </xf>
    <xf numFmtId="2" fontId="1" fillId="0" borderId="35" xfId="0" applyNumberFormat="1" applyFont="1" applyBorder="1" applyAlignment="1">
      <alignment horizontal="center" vertical="center"/>
    </xf>
    <xf numFmtId="0" fontId="26" fillId="0" borderId="46" xfId="0" applyFont="1" applyBorder="1" applyAlignment="1">
      <alignment vertical="center" wrapText="1"/>
    </xf>
    <xf numFmtId="0" fontId="33" fillId="0" borderId="46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76" fillId="0" borderId="63" xfId="0" applyFont="1" applyBorder="1" applyAlignment="1">
      <alignment vertical="center"/>
    </xf>
    <xf numFmtId="0" fontId="15" fillId="0" borderId="29" xfId="0" applyFont="1" applyBorder="1" applyAlignment="1">
      <alignment horizontal="right" vertical="center" wrapText="1"/>
    </xf>
    <xf numFmtId="2" fontId="14" fillId="0" borderId="30" xfId="0" applyNumberFormat="1" applyFont="1" applyBorder="1" applyAlignment="1">
      <alignment horizontal="center" vertical="center"/>
    </xf>
    <xf numFmtId="0" fontId="76" fillId="0" borderId="31" xfId="0" applyFont="1" applyBorder="1" applyAlignment="1">
      <alignment/>
    </xf>
    <xf numFmtId="0" fontId="76" fillId="0" borderId="30" xfId="0" applyFont="1" applyBorder="1" applyAlignment="1">
      <alignment/>
    </xf>
    <xf numFmtId="0" fontId="76" fillId="0" borderId="28" xfId="0" applyFont="1" applyBorder="1" applyAlignment="1">
      <alignment/>
    </xf>
    <xf numFmtId="0" fontId="33" fillId="0" borderId="28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top" wrapText="1"/>
    </xf>
    <xf numFmtId="0" fontId="13" fillId="0" borderId="37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right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9" fontId="1" fillId="0" borderId="34" xfId="69" applyBorder="1" applyAlignment="1">
      <alignment horizontal="center" wrapText="1"/>
    </xf>
    <xf numFmtId="9" fontId="1" fillId="0" borderId="32" xfId="69" applyBorder="1" applyAlignment="1">
      <alignment horizontal="center" vertical="center" wrapText="1"/>
    </xf>
    <xf numFmtId="49" fontId="1" fillId="0" borderId="67" xfId="0" applyNumberFormat="1" applyFont="1" applyBorder="1" applyAlignment="1">
      <alignment horizontal="center" vertical="center" wrapText="1"/>
    </xf>
    <xf numFmtId="0" fontId="14" fillId="0" borderId="68" xfId="0" applyFont="1" applyBorder="1" applyAlignment="1">
      <alignment horizontal="right" vertical="top" wrapText="1"/>
    </xf>
    <xf numFmtId="0" fontId="14" fillId="0" borderId="69" xfId="0" applyFont="1" applyBorder="1" applyAlignment="1">
      <alignment horizontal="right" vertical="top" wrapText="1"/>
    </xf>
    <xf numFmtId="0" fontId="14" fillId="0" borderId="70" xfId="0" applyFont="1" applyBorder="1" applyAlignment="1">
      <alignment horizontal="right" vertical="top" wrapText="1"/>
    </xf>
    <xf numFmtId="2" fontId="14" fillId="0" borderId="71" xfId="0" applyNumberFormat="1" applyFont="1" applyBorder="1" applyAlignment="1">
      <alignment horizontal="center" vertical="center" wrapText="1"/>
    </xf>
    <xf numFmtId="2" fontId="14" fillId="0" borderId="72" xfId="0" applyNumberFormat="1" applyFont="1" applyBorder="1" applyAlignment="1">
      <alignment horizontal="center" vertical="center" wrapText="1"/>
    </xf>
    <xf numFmtId="9" fontId="14" fillId="0" borderId="69" xfId="0" applyNumberFormat="1" applyFont="1" applyBorder="1" applyAlignment="1">
      <alignment horizontal="right" vertical="top" wrapText="1"/>
    </xf>
    <xf numFmtId="0" fontId="28" fillId="36" borderId="0" xfId="65" applyFont="1" applyFill="1" applyAlignment="1">
      <alignment horizontal="right"/>
      <protection/>
    </xf>
    <xf numFmtId="0" fontId="28" fillId="0" borderId="0" xfId="65" applyFont="1" applyAlignment="1">
      <alignment horizontal="left"/>
      <protection/>
    </xf>
    <xf numFmtId="0" fontId="5" fillId="0" borderId="29" xfId="0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/>
    </xf>
    <xf numFmtId="9" fontId="1" fillId="0" borderId="0" xfId="69" applyFill="1" applyAlignment="1">
      <alignment wrapText="1"/>
    </xf>
    <xf numFmtId="1" fontId="4" fillId="0" borderId="29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right" vertical="center"/>
    </xf>
    <xf numFmtId="0" fontId="12" fillId="0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3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 wrapText="1"/>
    </xf>
    <xf numFmtId="4" fontId="30" fillId="0" borderId="29" xfId="0" applyNumberFormat="1" applyFont="1" applyFill="1" applyBorder="1" applyAlignment="1">
      <alignment horizontal="center" vertical="center" wrapText="1"/>
    </xf>
    <xf numFmtId="0" fontId="29" fillId="0" borderId="0" xfId="65" applyFont="1" applyAlignment="1">
      <alignment horizontal="center"/>
      <protection/>
    </xf>
    <xf numFmtId="49" fontId="13" fillId="39" borderId="28" xfId="0" applyNumberFormat="1" applyFont="1" applyFill="1" applyBorder="1" applyAlignment="1">
      <alignment horizontal="center" vertical="center" wrapText="1"/>
    </xf>
    <xf numFmtId="0" fontId="4" fillId="39" borderId="29" xfId="0" applyFont="1" applyFill="1" applyBorder="1" applyAlignment="1">
      <alignment vertical="center" wrapText="1"/>
    </xf>
    <xf numFmtId="0" fontId="13" fillId="39" borderId="29" xfId="0" applyFont="1" applyFill="1" applyBorder="1" applyAlignment="1">
      <alignment horizontal="center" vertical="center" wrapText="1"/>
    </xf>
    <xf numFmtId="0" fontId="4" fillId="39" borderId="29" xfId="0" applyFont="1" applyFill="1" applyBorder="1" applyAlignment="1">
      <alignment horizontal="center" vertical="center" wrapText="1"/>
    </xf>
    <xf numFmtId="2" fontId="3" fillId="39" borderId="29" xfId="0" applyNumberFormat="1" applyFont="1" applyFill="1" applyBorder="1" applyAlignment="1">
      <alignment horizontal="center" vertical="center"/>
    </xf>
    <xf numFmtId="4" fontId="3" fillId="39" borderId="29" xfId="0" applyNumberFormat="1" applyFont="1" applyFill="1" applyBorder="1" applyAlignment="1">
      <alignment horizontal="center" vertical="center" wrapText="1"/>
    </xf>
    <xf numFmtId="4" fontId="30" fillId="39" borderId="29" xfId="0" applyNumberFormat="1" applyFont="1" applyFill="1" applyBorder="1" applyAlignment="1">
      <alignment horizontal="center" vertical="center" wrapText="1"/>
    </xf>
    <xf numFmtId="2" fontId="3" fillId="39" borderId="3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left"/>
    </xf>
    <xf numFmtId="0" fontId="14" fillId="0" borderId="0" xfId="68" applyFont="1" applyAlignment="1">
      <alignment horizontal="right" vertical="top" wrapText="1"/>
      <protection/>
    </xf>
    <xf numFmtId="0" fontId="3" fillId="0" borderId="29" xfId="68" applyFont="1" applyBorder="1" applyAlignment="1">
      <alignment horizontal="right"/>
      <protection/>
    </xf>
    <xf numFmtId="0" fontId="3" fillId="0" borderId="29" xfId="68" applyFont="1" applyBorder="1" applyAlignment="1">
      <alignment horizontal="center" vertical="center" wrapText="1"/>
      <protection/>
    </xf>
    <xf numFmtId="0" fontId="28" fillId="0" borderId="0" xfId="65" applyFont="1" applyAlignment="1">
      <alignment horizontal="left" vertical="justify" wrapText="1"/>
      <protection/>
    </xf>
    <xf numFmtId="0" fontId="3" fillId="0" borderId="73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NumberFormat="1" applyFont="1" applyBorder="1" applyAlignment="1">
      <alignment horizontal="center" vertical="center" wrapText="1"/>
    </xf>
    <xf numFmtId="0" fontId="3" fillId="0" borderId="76" xfId="0" applyNumberFormat="1" applyFont="1" applyBorder="1" applyAlignment="1">
      <alignment horizontal="center" vertical="center" wrapText="1"/>
    </xf>
    <xf numFmtId="0" fontId="3" fillId="0" borderId="77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10" fillId="37" borderId="43" xfId="0" applyFont="1" applyFill="1" applyBorder="1" applyAlignment="1">
      <alignment horizontal="right"/>
    </xf>
    <xf numFmtId="0" fontId="10" fillId="37" borderId="62" xfId="0" applyFont="1" applyFill="1" applyBorder="1" applyAlignment="1">
      <alignment horizontal="right"/>
    </xf>
    <xf numFmtId="0" fontId="10" fillId="37" borderId="78" xfId="0" applyFont="1" applyFill="1" applyBorder="1" applyAlignment="1">
      <alignment horizontal="right"/>
    </xf>
    <xf numFmtId="0" fontId="5" fillId="37" borderId="43" xfId="0" applyFont="1" applyFill="1" applyBorder="1" applyAlignment="1">
      <alignment horizontal="right"/>
    </xf>
    <xf numFmtId="0" fontId="5" fillId="37" borderId="62" xfId="0" applyFont="1" applyFill="1" applyBorder="1" applyAlignment="1">
      <alignment horizontal="right"/>
    </xf>
    <xf numFmtId="0" fontId="5" fillId="37" borderId="78" xfId="0" applyFont="1" applyFill="1" applyBorder="1" applyAlignment="1">
      <alignment horizontal="right"/>
    </xf>
    <xf numFmtId="0" fontId="5" fillId="38" borderId="66" xfId="0" applyFont="1" applyFill="1" applyBorder="1" applyAlignment="1">
      <alignment horizontal="right"/>
    </xf>
    <xf numFmtId="0" fontId="5" fillId="38" borderId="79" xfId="0" applyFont="1" applyFill="1" applyBorder="1" applyAlignment="1">
      <alignment horizontal="right"/>
    </xf>
    <xf numFmtId="0" fontId="5" fillId="38" borderId="80" xfId="0" applyFont="1" applyFill="1" applyBorder="1" applyAlignment="1">
      <alignment horizontal="right"/>
    </xf>
    <xf numFmtId="0" fontId="54" fillId="0" borderId="0" xfId="65" applyFont="1" applyAlignment="1">
      <alignment horizontal="center"/>
      <protection/>
    </xf>
    <xf numFmtId="2" fontId="3" fillId="0" borderId="43" xfId="0" applyNumberFormat="1" applyFont="1" applyFill="1" applyBorder="1" applyAlignment="1">
      <alignment horizontal="right" vertical="center" wrapText="1"/>
    </xf>
    <xf numFmtId="2" fontId="3" fillId="0" borderId="62" xfId="0" applyNumberFormat="1" applyFont="1" applyFill="1" applyBorder="1" applyAlignment="1">
      <alignment horizontal="right" vertical="center" wrapText="1"/>
    </xf>
    <xf numFmtId="2" fontId="3" fillId="0" borderId="78" xfId="0" applyNumberFormat="1" applyFont="1" applyFill="1" applyBorder="1" applyAlignment="1">
      <alignment horizontal="right" vertical="center" wrapText="1"/>
    </xf>
    <xf numFmtId="49" fontId="3" fillId="0" borderId="47" xfId="0" applyNumberFormat="1" applyFont="1" applyBorder="1" applyAlignment="1">
      <alignment horizontal="center" vertical="center" textRotation="90" wrapText="1"/>
    </xf>
    <xf numFmtId="49" fontId="3" fillId="0" borderId="37" xfId="0" applyNumberFormat="1" applyFont="1" applyBorder="1" applyAlignment="1">
      <alignment horizontal="center" vertical="center" textRotation="90" wrapText="1"/>
    </xf>
    <xf numFmtId="0" fontId="3" fillId="0" borderId="4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28" fillId="36" borderId="0" xfId="65" applyFont="1" applyFill="1" applyAlignment="1">
      <alignment horizontal="right"/>
      <protection/>
    </xf>
    <xf numFmtId="0" fontId="28" fillId="0" borderId="0" xfId="65" applyFont="1" applyAlignment="1">
      <alignment horizontal="left"/>
      <protection/>
    </xf>
    <xf numFmtId="0" fontId="54" fillId="35" borderId="81" xfId="65" applyFont="1" applyFill="1" applyBorder="1" applyAlignment="1">
      <alignment horizontal="center"/>
      <protection/>
    </xf>
    <xf numFmtId="2" fontId="5" fillId="35" borderId="66" xfId="0" applyNumberFormat="1" applyFont="1" applyFill="1" applyBorder="1" applyAlignment="1">
      <alignment horizontal="right" vertical="center" wrapText="1"/>
    </xf>
    <xf numFmtId="2" fontId="5" fillId="35" borderId="79" xfId="0" applyNumberFormat="1" applyFont="1" applyFill="1" applyBorder="1" applyAlignment="1">
      <alignment horizontal="right" vertical="center" wrapText="1"/>
    </xf>
    <xf numFmtId="2" fontId="5" fillId="35" borderId="38" xfId="0" applyNumberFormat="1" applyFont="1" applyFill="1" applyBorder="1" applyAlignment="1">
      <alignment horizontal="right" vertical="center" wrapText="1"/>
    </xf>
    <xf numFmtId="2" fontId="5" fillId="0" borderId="43" xfId="0" applyNumberFormat="1" applyFont="1" applyFill="1" applyBorder="1" applyAlignment="1">
      <alignment horizontal="right" vertical="center" wrapText="1"/>
    </xf>
    <xf numFmtId="2" fontId="5" fillId="0" borderId="62" xfId="0" applyNumberFormat="1" applyFont="1" applyFill="1" applyBorder="1" applyAlignment="1">
      <alignment horizontal="right" vertical="center" wrapText="1"/>
    </xf>
    <xf numFmtId="2" fontId="5" fillId="0" borderId="31" xfId="0" applyNumberFormat="1" applyFont="1" applyFill="1" applyBorder="1" applyAlignment="1">
      <alignment horizontal="right" vertical="center" wrapText="1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left" vertical="top" wrapText="1"/>
    </xf>
    <xf numFmtId="0" fontId="16" fillId="0" borderId="29" xfId="0" applyFont="1" applyFill="1" applyBorder="1" applyAlignment="1">
      <alignment horizontal="left" vertical="top" wrapText="1"/>
    </xf>
    <xf numFmtId="0" fontId="16" fillId="0" borderId="30" xfId="0" applyFont="1" applyFill="1" applyBorder="1" applyAlignment="1">
      <alignment horizontal="left" vertical="top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right" vertical="center" wrapText="1"/>
    </xf>
    <xf numFmtId="2" fontId="3" fillId="0" borderId="31" xfId="0" applyNumberFormat="1" applyFont="1" applyFill="1" applyBorder="1" applyAlignment="1">
      <alignment horizontal="right" vertical="center" wrapText="1"/>
    </xf>
    <xf numFmtId="0" fontId="12" fillId="37" borderId="43" xfId="0" applyFont="1" applyFill="1" applyBorder="1" applyAlignment="1">
      <alignment horizontal="right" wrapText="1"/>
    </xf>
    <xf numFmtId="0" fontId="12" fillId="37" borderId="62" xfId="0" applyFont="1" applyFill="1" applyBorder="1" applyAlignment="1">
      <alignment horizontal="right" wrapText="1"/>
    </xf>
    <xf numFmtId="0" fontId="12" fillId="37" borderId="31" xfId="0" applyFont="1" applyFill="1" applyBorder="1" applyAlignment="1">
      <alignment horizontal="right" wrapText="1"/>
    </xf>
    <xf numFmtId="0" fontId="12" fillId="0" borderId="42" xfId="0" applyFont="1" applyFill="1" applyBorder="1" applyAlignment="1">
      <alignment horizontal="center" vertical="top" wrapText="1"/>
    </xf>
    <xf numFmtId="0" fontId="12" fillId="0" borderId="62" xfId="0" applyFont="1" applyFill="1" applyBorder="1" applyAlignment="1">
      <alignment horizontal="center" vertical="top" wrapText="1"/>
    </xf>
    <xf numFmtId="0" fontId="12" fillId="0" borderId="31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49" fontId="14" fillId="0" borderId="47" xfId="0" applyNumberFormat="1" applyFont="1" applyBorder="1" applyAlignment="1">
      <alignment horizontal="center" vertical="center" textRotation="90" wrapText="1"/>
    </xf>
    <xf numFmtId="49" fontId="14" fillId="0" borderId="37" xfId="0" applyNumberFormat="1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36" xfId="0" applyFont="1" applyBorder="1" applyAlignment="1">
      <alignment horizontal="center" vertical="center" textRotation="90" wrapText="1"/>
    </xf>
    <xf numFmtId="0" fontId="5" fillId="0" borderId="46" xfId="0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textRotation="90" wrapText="1"/>
    </xf>
    <xf numFmtId="0" fontId="3" fillId="0" borderId="82" xfId="0" applyFont="1" applyBorder="1" applyAlignment="1">
      <alignment horizontal="center" vertical="center" textRotation="90" wrapText="1"/>
    </xf>
    <xf numFmtId="0" fontId="3" fillId="0" borderId="83" xfId="0" applyFont="1" applyBorder="1" applyAlignment="1">
      <alignment horizontal="center" vertical="center" textRotation="90" wrapText="1"/>
    </xf>
    <xf numFmtId="0" fontId="5" fillId="37" borderId="29" xfId="0" applyFont="1" applyFill="1" applyBorder="1" applyAlignment="1">
      <alignment horizontal="right"/>
    </xf>
    <xf numFmtId="2" fontId="5" fillId="35" borderId="29" xfId="0" applyNumberFormat="1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right"/>
    </xf>
    <xf numFmtId="0" fontId="12" fillId="0" borderId="29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29" fillId="0" borderId="0" xfId="65" applyFont="1" applyAlignment="1">
      <alignment horizontal="center"/>
      <protection/>
    </xf>
    <xf numFmtId="2" fontId="14" fillId="0" borderId="86" xfId="0" applyNumberFormat="1" applyFont="1" applyBorder="1" applyAlignment="1">
      <alignment horizontal="left" vertical="center" wrapText="1"/>
    </xf>
    <xf numFmtId="2" fontId="14" fillId="0" borderId="87" xfId="0" applyNumberFormat="1" applyFont="1" applyBorder="1" applyAlignment="1">
      <alignment horizontal="left" vertical="center" wrapText="1"/>
    </xf>
    <xf numFmtId="2" fontId="14" fillId="0" borderId="88" xfId="0" applyNumberFormat="1" applyFont="1" applyBorder="1" applyAlignment="1">
      <alignment horizontal="left" vertical="center" wrapText="1"/>
    </xf>
    <xf numFmtId="2" fontId="14" fillId="0" borderId="43" xfId="0" applyNumberFormat="1" applyFont="1" applyBorder="1" applyAlignment="1">
      <alignment horizontal="right" vertical="center" wrapText="1"/>
    </xf>
    <xf numFmtId="2" fontId="14" fillId="0" borderId="62" xfId="0" applyNumberFormat="1" applyFont="1" applyBorder="1" applyAlignment="1">
      <alignment horizontal="right" vertical="center" wrapText="1"/>
    </xf>
    <xf numFmtId="2" fontId="14" fillId="0" borderId="78" xfId="0" applyNumberFormat="1" applyFont="1" applyBorder="1" applyAlignment="1">
      <alignment horizontal="right" vertical="center" wrapText="1"/>
    </xf>
    <xf numFmtId="2" fontId="14" fillId="35" borderId="66" xfId="0" applyNumberFormat="1" applyFont="1" applyFill="1" applyBorder="1" applyAlignment="1">
      <alignment horizontal="right" vertical="center" wrapText="1"/>
    </xf>
    <xf numFmtId="2" fontId="14" fillId="35" borderId="79" xfId="0" applyNumberFormat="1" applyFont="1" applyFill="1" applyBorder="1" applyAlignment="1">
      <alignment horizontal="right" vertical="center" wrapText="1"/>
    </xf>
    <xf numFmtId="2" fontId="14" fillId="35" borderId="80" xfId="0" applyNumberFormat="1" applyFont="1" applyFill="1" applyBorder="1" applyAlignment="1">
      <alignment horizontal="right" vertical="center" wrapText="1"/>
    </xf>
    <xf numFmtId="49" fontId="34" fillId="0" borderId="0" xfId="48" applyNumberFormat="1" applyFont="1" applyFill="1" applyBorder="1" applyAlignment="1" applyProtection="1">
      <alignment horizontal="center"/>
      <protection/>
    </xf>
    <xf numFmtId="0" fontId="34" fillId="35" borderId="0" xfId="48" applyNumberFormat="1" applyFont="1" applyFill="1" applyBorder="1" applyAlignment="1" applyProtection="1">
      <alignment horizontal="center"/>
      <protection/>
    </xf>
    <xf numFmtId="0" fontId="1" fillId="0" borderId="89" xfId="0" applyFont="1" applyBorder="1" applyAlignment="1">
      <alignment horizontal="center" vertical="center" textRotation="90"/>
    </xf>
    <xf numFmtId="0" fontId="1" fillId="0" borderId="90" xfId="0" applyFont="1" applyBorder="1" applyAlignment="1">
      <alignment horizontal="center" vertical="center" textRotation="90"/>
    </xf>
    <xf numFmtId="0" fontId="1" fillId="0" borderId="82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 textRotation="90"/>
    </xf>
    <xf numFmtId="0" fontId="1" fillId="0" borderId="83" xfId="0" applyFont="1" applyBorder="1" applyAlignment="1">
      <alignment horizontal="center" vertical="center" textRotation="90"/>
    </xf>
    <xf numFmtId="0" fontId="1" fillId="0" borderId="91" xfId="0" applyFont="1" applyBorder="1" applyAlignment="1">
      <alignment horizontal="center" textRotation="90"/>
    </xf>
    <xf numFmtId="0" fontId="1" fillId="0" borderId="92" xfId="0" applyFont="1" applyBorder="1" applyAlignment="1">
      <alignment horizontal="center" textRotation="90"/>
    </xf>
    <xf numFmtId="0" fontId="29" fillId="35" borderId="81" xfId="65" applyFont="1" applyFill="1" applyBorder="1" applyAlignment="1">
      <alignment horizontal="center"/>
      <protection/>
    </xf>
    <xf numFmtId="2" fontId="14" fillId="0" borderId="84" xfId="0" applyNumberFormat="1" applyFont="1" applyBorder="1" applyAlignment="1">
      <alignment horizontal="left" vertical="center" wrapText="1"/>
    </xf>
    <xf numFmtId="2" fontId="14" fillId="0" borderId="65" xfId="0" applyNumberFormat="1" applyFont="1" applyBorder="1" applyAlignment="1">
      <alignment horizontal="left" vertical="center" wrapText="1"/>
    </xf>
    <xf numFmtId="2" fontId="14" fillId="0" borderId="85" xfId="0" applyNumberFormat="1" applyFont="1" applyBorder="1" applyAlignment="1">
      <alignment horizontal="left" vertical="center" wrapText="1"/>
    </xf>
    <xf numFmtId="0" fontId="14" fillId="0" borderId="43" xfId="0" applyFont="1" applyBorder="1" applyAlignment="1">
      <alignment horizontal="right" vertical="top" wrapText="1"/>
    </xf>
    <xf numFmtId="0" fontId="14" fillId="0" borderId="62" xfId="0" applyFont="1" applyBorder="1" applyAlignment="1">
      <alignment horizontal="right" vertical="top" wrapText="1"/>
    </xf>
    <xf numFmtId="0" fontId="14" fillId="0" borderId="31" xfId="0" applyFont="1" applyBorder="1" applyAlignment="1">
      <alignment horizontal="right" vertical="top" wrapText="1"/>
    </xf>
    <xf numFmtId="2" fontId="14" fillId="35" borderId="61" xfId="0" applyNumberFormat="1" applyFont="1" applyFill="1" applyBorder="1" applyAlignment="1">
      <alignment horizontal="right" vertical="center" wrapText="1"/>
    </xf>
    <xf numFmtId="2" fontId="14" fillId="35" borderId="38" xfId="0" applyNumberFormat="1" applyFont="1" applyFill="1" applyBorder="1" applyAlignment="1">
      <alignment horizontal="right" vertical="center" wrapText="1"/>
    </xf>
    <xf numFmtId="0" fontId="1" fillId="0" borderId="91" xfId="0" applyFont="1" applyBorder="1" applyAlignment="1">
      <alignment horizontal="center" vertical="center" textRotation="90"/>
    </xf>
    <xf numFmtId="0" fontId="1" fillId="0" borderId="92" xfId="0" applyFont="1" applyBorder="1" applyAlignment="1">
      <alignment horizontal="center" vertical="center" textRotation="90"/>
    </xf>
    <xf numFmtId="0" fontId="14" fillId="0" borderId="42" xfId="0" applyFont="1" applyBorder="1" applyAlignment="1">
      <alignment horizontal="right" vertical="top" wrapText="1"/>
    </xf>
    <xf numFmtId="0" fontId="35" fillId="35" borderId="93" xfId="0" applyFont="1" applyFill="1" applyBorder="1" applyAlignment="1">
      <alignment horizontal="center"/>
    </xf>
    <xf numFmtId="0" fontId="1" fillId="0" borderId="76" xfId="0" applyFont="1" applyBorder="1" applyAlignment="1">
      <alignment horizontal="center" vertical="center"/>
    </xf>
    <xf numFmtId="2" fontId="14" fillId="35" borderId="94" xfId="0" applyNumberFormat="1" applyFont="1" applyFill="1" applyBorder="1" applyAlignment="1">
      <alignment horizontal="right" vertical="center" wrapText="1"/>
    </xf>
    <xf numFmtId="2" fontId="14" fillId="35" borderId="95" xfId="0" applyNumberFormat="1" applyFont="1" applyFill="1" applyBorder="1" applyAlignment="1">
      <alignment horizontal="right" vertical="center" wrapText="1"/>
    </xf>
    <xf numFmtId="2" fontId="14" fillId="35" borderId="58" xfId="0" applyNumberFormat="1" applyFont="1" applyFill="1" applyBorder="1" applyAlignment="1">
      <alignment horizontal="right" vertical="center" wrapText="1"/>
    </xf>
    <xf numFmtId="0" fontId="15" fillId="0" borderId="94" xfId="0" applyFont="1" applyBorder="1" applyAlignment="1">
      <alignment horizontal="right" vertical="center" wrapText="1"/>
    </xf>
    <xf numFmtId="0" fontId="15" fillId="0" borderId="95" xfId="0" applyFont="1" applyBorder="1" applyAlignment="1">
      <alignment horizontal="right" vertical="center" wrapText="1"/>
    </xf>
    <xf numFmtId="0" fontId="15" fillId="0" borderId="58" xfId="0" applyFont="1" applyBorder="1" applyAlignment="1">
      <alignment horizontal="right" vertical="center" wrapText="1"/>
    </xf>
    <xf numFmtId="0" fontId="1" fillId="0" borderId="96" xfId="0" applyFont="1" applyBorder="1" applyAlignment="1">
      <alignment horizontal="center" vertical="center" textRotation="90"/>
    </xf>
    <xf numFmtId="0" fontId="1" fillId="0" borderId="97" xfId="0" applyFont="1" applyFill="1" applyBorder="1" applyAlignment="1">
      <alignment horizontal="center" vertical="center"/>
    </xf>
    <xf numFmtId="0" fontId="1" fillId="0" borderId="97" xfId="0" applyFont="1" applyFill="1" applyBorder="1" applyAlignment="1">
      <alignment horizontal="center" vertical="center" textRotation="90"/>
    </xf>
    <xf numFmtId="2" fontId="1" fillId="0" borderId="76" xfId="0" applyNumberFormat="1" applyFont="1" applyFill="1" applyBorder="1" applyAlignment="1">
      <alignment horizontal="right" vertical="center"/>
    </xf>
    <xf numFmtId="2" fontId="1" fillId="0" borderId="77" xfId="0" applyNumberFormat="1" applyFont="1" applyFill="1" applyBorder="1" applyAlignment="1">
      <alignment horizontal="right" vertical="center"/>
    </xf>
    <xf numFmtId="2" fontId="1" fillId="0" borderId="98" xfId="0" applyNumberFormat="1" applyFont="1" applyFill="1" applyBorder="1" applyAlignment="1">
      <alignment horizontal="right" vertical="center"/>
    </xf>
    <xf numFmtId="0" fontId="1" fillId="0" borderId="99" xfId="0" applyFont="1" applyFill="1" applyBorder="1" applyAlignment="1">
      <alignment horizontal="center" vertical="center" textRotation="90"/>
    </xf>
    <xf numFmtId="0" fontId="1" fillId="0" borderId="24" xfId="0" applyFont="1" applyFill="1" applyBorder="1" applyAlignment="1">
      <alignment horizontal="center" vertical="center"/>
    </xf>
    <xf numFmtId="0" fontId="3" fillId="0" borderId="99" xfId="0" applyFont="1" applyBorder="1" applyAlignment="1">
      <alignment horizontal="center" vertical="center" textRotation="90"/>
    </xf>
    <xf numFmtId="0" fontId="3" fillId="0" borderId="100" xfId="0" applyFont="1" applyBorder="1" applyAlignment="1">
      <alignment horizontal="center" vertical="center" textRotation="90"/>
    </xf>
    <xf numFmtId="0" fontId="3" fillId="0" borderId="24" xfId="0" applyFont="1" applyFill="1" applyBorder="1" applyAlignment="1">
      <alignment horizontal="center" vertical="center"/>
    </xf>
    <xf numFmtId="0" fontId="28" fillId="0" borderId="0" xfId="65" applyFont="1" applyAlignment="1">
      <alignment horizontal="left" vertical="justify"/>
      <protection/>
    </xf>
    <xf numFmtId="0" fontId="54" fillId="35" borderId="0" xfId="65" applyFont="1" applyFill="1" applyAlignment="1">
      <alignment horizontal="center"/>
      <protection/>
    </xf>
    <xf numFmtId="0" fontId="5" fillId="0" borderId="42" xfId="0" applyFont="1" applyFill="1" applyBorder="1" applyAlignment="1">
      <alignment horizontal="right" vertical="top"/>
    </xf>
    <xf numFmtId="0" fontId="5" fillId="0" borderId="62" xfId="0" applyFont="1" applyFill="1" applyBorder="1" applyAlignment="1">
      <alignment horizontal="right" vertical="top"/>
    </xf>
    <xf numFmtId="0" fontId="5" fillId="0" borderId="31" xfId="0" applyFont="1" applyFill="1" applyBorder="1" applyAlignment="1">
      <alignment horizontal="right" vertical="top"/>
    </xf>
    <xf numFmtId="2" fontId="5" fillId="35" borderId="42" xfId="0" applyNumberFormat="1" applyFont="1" applyFill="1" applyBorder="1" applyAlignment="1">
      <alignment horizontal="right" vertical="center" wrapText="1"/>
    </xf>
    <xf numFmtId="2" fontId="5" fillId="35" borderId="62" xfId="0" applyNumberFormat="1" applyFont="1" applyFill="1" applyBorder="1" applyAlignment="1">
      <alignment horizontal="right" vertical="center" wrapText="1"/>
    </xf>
    <xf numFmtId="2" fontId="5" fillId="35" borderId="31" xfId="0" applyNumberFormat="1" applyFont="1" applyFill="1" applyBorder="1" applyAlignment="1">
      <alignment horizontal="right" vertical="center" wrapText="1"/>
    </xf>
    <xf numFmtId="0" fontId="3" fillId="0" borderId="76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right" vertical="center"/>
    </xf>
    <xf numFmtId="0" fontId="5" fillId="0" borderId="62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2" fontId="3" fillId="0" borderId="42" xfId="0" applyNumberFormat="1" applyFont="1" applyFill="1" applyBorder="1" applyAlignment="1">
      <alignment horizontal="center" vertical="center"/>
    </xf>
    <xf numFmtId="2" fontId="3" fillId="0" borderId="62" xfId="0" applyNumberFormat="1" applyFont="1" applyFill="1" applyBorder="1" applyAlignment="1">
      <alignment horizontal="center" vertical="center"/>
    </xf>
    <xf numFmtId="2" fontId="3" fillId="0" borderId="31" xfId="0" applyNumberFormat="1" applyFont="1" applyFill="1" applyBorder="1" applyAlignment="1">
      <alignment horizontal="center" vertical="center"/>
    </xf>
    <xf numFmtId="0" fontId="3" fillId="0" borderId="96" xfId="0" applyFont="1" applyBorder="1" applyAlignment="1">
      <alignment horizontal="center" vertical="center" textRotation="90"/>
    </xf>
    <xf numFmtId="0" fontId="3" fillId="0" borderId="101" xfId="0" applyFont="1" applyBorder="1" applyAlignment="1">
      <alignment horizontal="center" vertical="center" textRotation="90"/>
    </xf>
    <xf numFmtId="0" fontId="3" fillId="0" borderId="97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 textRotation="90"/>
    </xf>
    <xf numFmtId="0" fontId="3" fillId="0" borderId="102" xfId="0" applyFont="1" applyBorder="1" applyAlignment="1">
      <alignment horizontal="center" vertical="center" textRotation="90"/>
    </xf>
    <xf numFmtId="0" fontId="79" fillId="39" borderId="20" xfId="0" applyFont="1" applyFill="1" applyBorder="1" applyAlignment="1">
      <alignment horizontal="center" vertical="center" wrapText="1"/>
    </xf>
    <xf numFmtId="0" fontId="79" fillId="39" borderId="0" xfId="0" applyFont="1" applyFill="1" applyAlignment="1">
      <alignment wrapText="1"/>
    </xf>
    <xf numFmtId="0" fontId="80" fillId="39" borderId="29" xfId="0" applyFont="1" applyFill="1" applyBorder="1" applyAlignment="1">
      <alignment horizontal="center" vertical="center" wrapText="1"/>
    </xf>
    <xf numFmtId="0" fontId="79" fillId="39" borderId="103" xfId="0" applyFont="1" applyFill="1" applyBorder="1" applyAlignment="1">
      <alignment horizontal="center" vertical="center" wrapText="1"/>
    </xf>
    <xf numFmtId="0" fontId="79" fillId="39" borderId="29" xfId="0" applyFont="1" applyFill="1" applyBorder="1" applyAlignment="1">
      <alignment vertical="center" wrapText="1"/>
    </xf>
    <xf numFmtId="0" fontId="26" fillId="39" borderId="71" xfId="0" applyFont="1" applyFill="1" applyBorder="1" applyAlignment="1">
      <alignment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Explanatory Text" xfId="46"/>
    <cellStyle name="Excel Built-in Normal" xfId="47"/>
    <cellStyle name="Excel_BuiltIn_Explanatory Text 1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 2" xfId="60"/>
    <cellStyle name="Normal 15" xfId="61"/>
    <cellStyle name="Normal 2" xfId="62"/>
    <cellStyle name="Normal 3" xfId="63"/>
    <cellStyle name="Normal 5" xfId="64"/>
    <cellStyle name="Normal_Sheet1 2" xfId="65"/>
    <cellStyle name="Note" xfId="66"/>
    <cellStyle name="Output" xfId="67"/>
    <cellStyle name="Parasts 2" xfId="68"/>
    <cellStyle name="Percent" xfId="69"/>
    <cellStyle name="Style 1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F7F7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137</xdr:row>
      <xdr:rowOff>0</xdr:rowOff>
    </xdr:from>
    <xdr:to>
      <xdr:col>7</xdr:col>
      <xdr:colOff>0</xdr:colOff>
      <xdr:row>137</xdr:row>
      <xdr:rowOff>85725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5353050" y="36242625"/>
          <a:ext cx="17621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27</xdr:row>
      <xdr:rowOff>123825</xdr:rowOff>
    </xdr:from>
    <xdr:to>
      <xdr:col>6</xdr:col>
      <xdr:colOff>428625</xdr:colOff>
      <xdr:row>29</xdr:row>
      <xdr:rowOff>133350</xdr:rowOff>
    </xdr:to>
    <xdr:sp fLocksText="0">
      <xdr:nvSpPr>
        <xdr:cNvPr id="1" name="Text Box 1741"/>
        <xdr:cNvSpPr txBox="1">
          <a:spLocks noChangeArrowheads="1"/>
        </xdr:cNvSpPr>
      </xdr:nvSpPr>
      <xdr:spPr>
        <a:xfrm>
          <a:off x="5229225" y="6381750"/>
          <a:ext cx="11430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123825</xdr:colOff>
      <xdr:row>8</xdr:row>
      <xdr:rowOff>0</xdr:rowOff>
    </xdr:from>
    <xdr:ext cx="1123950" cy="495300"/>
    <xdr:sp>
      <xdr:nvSpPr>
        <xdr:cNvPr id="1" name="CustomShape 1"/>
        <xdr:cNvSpPr>
          <a:spLocks/>
        </xdr:cNvSpPr>
      </xdr:nvSpPr>
      <xdr:spPr>
        <a:xfrm>
          <a:off x="4819650" y="1524000"/>
          <a:ext cx="11239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4</xdr:col>
      <xdr:colOff>104775</xdr:colOff>
      <xdr:row>11</xdr:row>
      <xdr:rowOff>0</xdr:rowOff>
    </xdr:from>
    <xdr:ext cx="1104900" cy="542925"/>
    <xdr:sp>
      <xdr:nvSpPr>
        <xdr:cNvPr id="2" name="CustomShape 1"/>
        <xdr:cNvSpPr>
          <a:spLocks/>
        </xdr:cNvSpPr>
      </xdr:nvSpPr>
      <xdr:spPr>
        <a:xfrm>
          <a:off x="4800600" y="2124075"/>
          <a:ext cx="11049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39</xdr:row>
      <xdr:rowOff>0</xdr:rowOff>
    </xdr:from>
    <xdr:to>
      <xdr:col>7</xdr:col>
      <xdr:colOff>0</xdr:colOff>
      <xdr:row>40</xdr:row>
      <xdr:rowOff>257175</xdr:rowOff>
    </xdr:to>
    <xdr:sp fLocksText="0">
      <xdr:nvSpPr>
        <xdr:cNvPr id="1" name="Text Box 1741"/>
        <xdr:cNvSpPr txBox="1">
          <a:spLocks noChangeArrowheads="1"/>
        </xdr:cNvSpPr>
      </xdr:nvSpPr>
      <xdr:spPr>
        <a:xfrm>
          <a:off x="4886325" y="8505825"/>
          <a:ext cx="11811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114300</xdr:colOff>
      <xdr:row>39</xdr:row>
      <xdr:rowOff>0</xdr:rowOff>
    </xdr:from>
    <xdr:to>
      <xdr:col>7</xdr:col>
      <xdr:colOff>0</xdr:colOff>
      <xdr:row>40</xdr:row>
      <xdr:rowOff>257175</xdr:rowOff>
    </xdr:to>
    <xdr:sp fLocksText="0">
      <xdr:nvSpPr>
        <xdr:cNvPr id="2" name="Text Box 1741"/>
        <xdr:cNvSpPr txBox="1">
          <a:spLocks noChangeArrowheads="1"/>
        </xdr:cNvSpPr>
      </xdr:nvSpPr>
      <xdr:spPr>
        <a:xfrm>
          <a:off x="4886325" y="8505825"/>
          <a:ext cx="11811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31</xdr:row>
      <xdr:rowOff>114300</xdr:rowOff>
    </xdr:from>
    <xdr:to>
      <xdr:col>6</xdr:col>
      <xdr:colOff>361950</xdr:colOff>
      <xdr:row>33</xdr:row>
      <xdr:rowOff>161925</xdr:rowOff>
    </xdr:to>
    <xdr:sp fLocksText="0">
      <xdr:nvSpPr>
        <xdr:cNvPr id="1" name="Text Box 1741"/>
        <xdr:cNvSpPr txBox="1">
          <a:spLocks noChangeArrowheads="1"/>
        </xdr:cNvSpPr>
      </xdr:nvSpPr>
      <xdr:spPr>
        <a:xfrm>
          <a:off x="4533900" y="7991475"/>
          <a:ext cx="10477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85" zoomScaleNormal="85" zoomScalePageLayoutView="0" workbookViewId="0" topLeftCell="A1">
      <selection activeCell="B1" sqref="B1:C1"/>
    </sheetView>
  </sheetViews>
  <sheetFormatPr defaultColWidth="11.421875" defaultRowHeight="15"/>
  <cols>
    <col min="1" max="1" width="6.140625" style="344" customWidth="1"/>
    <col min="2" max="2" width="82.00390625" style="344" customWidth="1"/>
    <col min="3" max="3" width="24.28125" style="344" customWidth="1"/>
    <col min="4" max="16384" width="11.421875" style="344" customWidth="1"/>
  </cols>
  <sheetData>
    <row r="1" spans="2:3" ht="62.25" customHeight="1">
      <c r="B1" s="564" t="s">
        <v>440</v>
      </c>
      <c r="C1" s="564"/>
    </row>
    <row r="2" spans="1:4" ht="15">
      <c r="A2" s="563" t="s">
        <v>438</v>
      </c>
      <c r="B2" s="563"/>
      <c r="C2" s="563"/>
      <c r="D2" s="563"/>
    </row>
    <row r="3" spans="1:10" ht="15">
      <c r="A3" s="567" t="s">
        <v>341</v>
      </c>
      <c r="B3" s="567"/>
      <c r="C3" s="567"/>
      <c r="D3" s="567"/>
      <c r="E3" s="567"/>
      <c r="F3" s="567"/>
      <c r="G3" s="567"/>
      <c r="H3" s="567"/>
      <c r="I3" s="355"/>
      <c r="J3" s="355"/>
    </row>
    <row r="4" spans="1:10" ht="15">
      <c r="A4" s="567" t="s">
        <v>342</v>
      </c>
      <c r="B4" s="567"/>
      <c r="C4" s="567"/>
      <c r="D4" s="567"/>
      <c r="E4" s="567"/>
      <c r="F4" s="567"/>
      <c r="G4" s="567"/>
      <c r="H4" s="567"/>
      <c r="I4" s="355"/>
      <c r="J4" s="355"/>
    </row>
    <row r="5" spans="1:10" ht="14.25" customHeight="1">
      <c r="A5" s="567" t="s">
        <v>343</v>
      </c>
      <c r="B5" s="567"/>
      <c r="C5" s="567"/>
      <c r="D5" s="567"/>
      <c r="E5" s="567"/>
      <c r="F5" s="567"/>
      <c r="G5" s="567"/>
      <c r="H5" s="567"/>
      <c r="I5" s="355"/>
      <c r="J5" s="355"/>
    </row>
    <row r="6" spans="1:10" ht="15">
      <c r="A6" s="334"/>
      <c r="B6" s="334"/>
      <c r="C6" s="334"/>
      <c r="D6" s="334"/>
      <c r="E6" s="334"/>
      <c r="F6" s="334"/>
      <c r="G6" s="334"/>
      <c r="H6" s="334"/>
      <c r="I6" s="354"/>
      <c r="J6" s="354"/>
    </row>
    <row r="7" spans="1:2" ht="15">
      <c r="A7" s="352"/>
      <c r="B7" s="353" t="s">
        <v>325</v>
      </c>
    </row>
    <row r="8" spans="1:3" ht="14.25">
      <c r="A8" s="352"/>
      <c r="B8" s="352"/>
      <c r="C8" s="352"/>
    </row>
    <row r="9" spans="1:3" ht="12.75">
      <c r="A9" s="566" t="s">
        <v>0</v>
      </c>
      <c r="B9" s="566" t="s">
        <v>324</v>
      </c>
      <c r="C9" s="566" t="s">
        <v>323</v>
      </c>
    </row>
    <row r="10" spans="1:3" ht="12.75">
      <c r="A10" s="566"/>
      <c r="B10" s="566"/>
      <c r="C10" s="566"/>
    </row>
    <row r="11" spans="1:3" ht="45" customHeight="1">
      <c r="A11" s="351">
        <v>1</v>
      </c>
      <c r="B11" s="350" t="s">
        <v>437</v>
      </c>
      <c r="C11" s="349">
        <f>'Kopsavilkuma aprēķins'!D29</f>
        <v>0</v>
      </c>
    </row>
    <row r="12" spans="1:3" ht="15">
      <c r="A12" s="348"/>
      <c r="B12" s="347" t="s">
        <v>19</v>
      </c>
      <c r="C12" s="346">
        <f>C11</f>
        <v>0</v>
      </c>
    </row>
    <row r="14" spans="1:3" ht="15">
      <c r="A14" s="565" t="s">
        <v>322</v>
      </c>
      <c r="B14" s="565"/>
      <c r="C14" s="345">
        <f>C12*0.21</f>
        <v>0</v>
      </c>
    </row>
    <row r="16" ht="15">
      <c r="B16" s="424"/>
    </row>
    <row r="17" ht="15">
      <c r="B17" s="424"/>
    </row>
    <row r="18" ht="15">
      <c r="B18" s="425"/>
    </row>
    <row r="19" ht="15">
      <c r="B19" s="424"/>
    </row>
    <row r="20" ht="12.75">
      <c r="B20" s="61"/>
    </row>
    <row r="21" ht="15">
      <c r="B21" s="424"/>
    </row>
    <row r="22" ht="15">
      <c r="B22" s="424"/>
    </row>
  </sheetData>
  <sheetProtection/>
  <mergeCells count="9">
    <mergeCell ref="A2:D2"/>
    <mergeCell ref="B1:C1"/>
    <mergeCell ref="A14:B14"/>
    <mergeCell ref="A9:A10"/>
    <mergeCell ref="B9:B10"/>
    <mergeCell ref="C9:C10"/>
    <mergeCell ref="A3:H3"/>
    <mergeCell ref="A4:H4"/>
    <mergeCell ref="A5:H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2:S40"/>
  <sheetViews>
    <sheetView zoomScalePageLayoutView="85" workbookViewId="0" topLeftCell="A22">
      <selection activeCell="B41" sqref="B35:B41"/>
    </sheetView>
  </sheetViews>
  <sheetFormatPr defaultColWidth="9.140625" defaultRowHeight="15"/>
  <cols>
    <col min="1" max="1" width="4.7109375" style="79" customWidth="1"/>
    <col min="2" max="2" width="47.7109375" style="79" customWidth="1"/>
    <col min="3" max="3" width="6.421875" style="79" customWidth="1"/>
    <col min="4" max="4" width="7.00390625" style="79" customWidth="1"/>
    <col min="5" max="5" width="5.7109375" style="79" customWidth="1"/>
    <col min="6" max="7" width="6.7109375" style="79" bestFit="1" customWidth="1"/>
    <col min="8" max="8" width="8.140625" style="79" bestFit="1" customWidth="1"/>
    <col min="9" max="9" width="6.7109375" style="79" bestFit="1" customWidth="1"/>
    <col min="10" max="11" width="8.140625" style="79" bestFit="1" customWidth="1"/>
    <col min="12" max="14" width="10.00390625" style="79" bestFit="1" customWidth="1"/>
    <col min="15" max="15" width="11.140625" style="79" bestFit="1" customWidth="1"/>
    <col min="16" max="16384" width="9.140625" style="79" customWidth="1"/>
  </cols>
  <sheetData>
    <row r="2" spans="1:15" ht="15.75">
      <c r="A2" s="329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</row>
    <row r="3" spans="1:15" ht="15">
      <c r="A3" s="567" t="s">
        <v>315</v>
      </c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</row>
    <row r="4" spans="1:15" ht="15">
      <c r="A4" s="567" t="s">
        <v>316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</row>
    <row r="5" spans="1:15" ht="15">
      <c r="A5" s="567" t="s">
        <v>311</v>
      </c>
      <c r="B5" s="567"/>
      <c r="C5" s="567"/>
      <c r="D5" s="567"/>
      <c r="E5" s="567"/>
      <c r="F5" s="567"/>
      <c r="G5" s="567"/>
      <c r="H5" s="567"/>
      <c r="I5" s="567"/>
      <c r="J5" s="567"/>
      <c r="K5" s="567"/>
      <c r="L5" s="567"/>
      <c r="M5" s="567"/>
      <c r="N5" s="567"/>
      <c r="O5" s="567"/>
    </row>
    <row r="6" spans="1:15" s="39" customFormat="1" ht="15">
      <c r="A6" s="598" t="s">
        <v>312</v>
      </c>
      <c r="B6" s="598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</row>
    <row r="7" spans="1:15" s="39" customFormat="1" ht="15">
      <c r="A7" s="598" t="s">
        <v>335</v>
      </c>
      <c r="B7" s="598"/>
      <c r="C7" s="598"/>
      <c r="D7" s="598"/>
      <c r="E7" s="598"/>
      <c r="F7" s="598"/>
      <c r="G7" s="598"/>
      <c r="H7" s="598"/>
      <c r="I7" s="598"/>
      <c r="J7" s="598"/>
      <c r="K7" s="598"/>
      <c r="L7" s="597" t="s">
        <v>309</v>
      </c>
      <c r="M7" s="597"/>
      <c r="N7" s="332">
        <f>O33</f>
        <v>0</v>
      </c>
      <c r="O7" s="333" t="s">
        <v>310</v>
      </c>
    </row>
    <row r="8" spans="1:15" s="39" customFormat="1" ht="15">
      <c r="A8" s="537"/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6"/>
      <c r="M8" s="536"/>
      <c r="N8" s="332"/>
      <c r="O8" s="333"/>
    </row>
    <row r="9" spans="1:15" s="39" customFormat="1" ht="15.75">
      <c r="A9" s="584" t="s">
        <v>337</v>
      </c>
      <c r="B9" s="584"/>
      <c r="C9" s="584"/>
      <c r="D9" s="584"/>
      <c r="E9" s="584"/>
      <c r="F9" s="584"/>
      <c r="G9" s="584"/>
      <c r="H9" s="584"/>
      <c r="I9" s="584"/>
      <c r="J9" s="584"/>
      <c r="K9" s="584"/>
      <c r="L9" s="584"/>
      <c r="M9" s="584"/>
      <c r="N9" s="584"/>
      <c r="O9" s="584"/>
    </row>
    <row r="10" spans="1:15" s="39" customFormat="1" ht="16.5" thickBot="1">
      <c r="A10" s="693" t="s">
        <v>433</v>
      </c>
      <c r="B10" s="693"/>
      <c r="C10" s="693"/>
      <c r="D10" s="693"/>
      <c r="E10" s="693"/>
      <c r="F10" s="693"/>
      <c r="G10" s="693"/>
      <c r="H10" s="693"/>
      <c r="I10" s="693"/>
      <c r="J10" s="693"/>
      <c r="K10" s="693"/>
      <c r="L10" s="693"/>
      <c r="M10" s="693"/>
      <c r="N10" s="693"/>
      <c r="O10" s="693"/>
    </row>
    <row r="11" spans="1:15" s="1" customFormat="1" ht="12.75" customHeight="1" thickBot="1">
      <c r="A11" s="708" t="s">
        <v>20</v>
      </c>
      <c r="B11" s="710" t="s">
        <v>21</v>
      </c>
      <c r="C11" s="712" t="s">
        <v>22</v>
      </c>
      <c r="D11" s="689" t="s">
        <v>23</v>
      </c>
      <c r="E11" s="691" t="s">
        <v>24</v>
      </c>
      <c r="F11" s="691"/>
      <c r="G11" s="691"/>
      <c r="H11" s="691"/>
      <c r="I11" s="691"/>
      <c r="J11" s="691"/>
      <c r="K11" s="700" t="s">
        <v>25</v>
      </c>
      <c r="L11" s="700"/>
      <c r="M11" s="700"/>
      <c r="N11" s="700"/>
      <c r="O11" s="80"/>
    </row>
    <row r="12" spans="1:15" s="1" customFormat="1" ht="97.5" customHeight="1">
      <c r="A12" s="709"/>
      <c r="B12" s="711"/>
      <c r="C12" s="713"/>
      <c r="D12" s="690"/>
      <c r="E12" s="166" t="s">
        <v>26</v>
      </c>
      <c r="F12" s="167" t="s">
        <v>330</v>
      </c>
      <c r="G12" s="167" t="s">
        <v>215</v>
      </c>
      <c r="H12" s="168" t="s">
        <v>6</v>
      </c>
      <c r="I12" s="167" t="s">
        <v>7</v>
      </c>
      <c r="J12" s="169" t="s">
        <v>29</v>
      </c>
      <c r="K12" s="170" t="s">
        <v>30</v>
      </c>
      <c r="L12" s="167" t="s">
        <v>5</v>
      </c>
      <c r="M12" s="167" t="s">
        <v>6</v>
      </c>
      <c r="N12" s="167" t="s">
        <v>7</v>
      </c>
      <c r="O12" s="169" t="s">
        <v>31</v>
      </c>
    </row>
    <row r="13" spans="1:17" s="81" customFormat="1" ht="15">
      <c r="A13" s="171" t="s">
        <v>55</v>
      </c>
      <c r="B13" s="171" t="s">
        <v>282</v>
      </c>
      <c r="C13" s="172"/>
      <c r="D13" s="172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Q13" s="82"/>
    </row>
    <row r="14" spans="1:15" s="81" customFormat="1" ht="28.5">
      <c r="A14" s="174">
        <v>1</v>
      </c>
      <c r="B14" s="178" t="s">
        <v>331</v>
      </c>
      <c r="C14" s="175" t="s">
        <v>57</v>
      </c>
      <c r="D14" s="176">
        <v>1</v>
      </c>
      <c r="E14" s="177"/>
      <c r="F14" s="177"/>
      <c r="G14" s="177"/>
      <c r="H14" s="177"/>
      <c r="I14" s="177"/>
      <c r="J14" s="177"/>
      <c r="K14" s="177"/>
      <c r="L14" s="343"/>
      <c r="M14" s="343"/>
      <c r="N14" s="343"/>
      <c r="O14" s="343">
        <f>SUM(L14:N14)</f>
        <v>0</v>
      </c>
    </row>
    <row r="15" spans="1:19" s="1" customFormat="1" ht="17.25" customHeight="1">
      <c r="A15" s="181"/>
      <c r="B15" s="182"/>
      <c r="C15" s="181"/>
      <c r="D15" s="181"/>
      <c r="E15" s="183"/>
      <c r="F15" s="183"/>
      <c r="G15" s="183"/>
      <c r="H15" s="184"/>
      <c r="I15" s="183"/>
      <c r="J15" s="183"/>
      <c r="K15" s="183"/>
      <c r="L15" s="185"/>
      <c r="M15" s="185"/>
      <c r="N15" s="185"/>
      <c r="O15" s="185"/>
      <c r="P15" s="23"/>
      <c r="S15" s="23"/>
    </row>
    <row r="16" spans="1:15" s="83" customFormat="1" ht="15" customHeight="1">
      <c r="A16" s="186" t="s">
        <v>60</v>
      </c>
      <c r="B16" s="187" t="s">
        <v>210</v>
      </c>
      <c r="C16" s="186"/>
      <c r="D16" s="188"/>
      <c r="E16" s="189"/>
      <c r="F16" s="190"/>
      <c r="G16" s="190"/>
      <c r="H16" s="190"/>
      <c r="I16" s="190"/>
      <c r="J16" s="190"/>
      <c r="K16" s="191"/>
      <c r="L16" s="191"/>
      <c r="M16" s="191"/>
      <c r="N16" s="191"/>
      <c r="O16" s="191"/>
    </row>
    <row r="17" spans="1:15" s="47" customFormat="1" ht="30" customHeight="1">
      <c r="A17" s="174">
        <v>1</v>
      </c>
      <c r="B17" s="192" t="s">
        <v>211</v>
      </c>
      <c r="C17" s="193" t="s">
        <v>57</v>
      </c>
      <c r="D17" s="174">
        <v>8</v>
      </c>
      <c r="E17" s="177"/>
      <c r="F17" s="177"/>
      <c r="G17" s="184"/>
      <c r="H17" s="184"/>
      <c r="I17" s="184"/>
      <c r="J17" s="177"/>
      <c r="K17" s="177">
        <f>E17*D17</f>
        <v>0</v>
      </c>
      <c r="L17" s="177">
        <f>G17*D17</f>
        <v>0</v>
      </c>
      <c r="M17" s="177">
        <f>H17*D17</f>
        <v>0</v>
      </c>
      <c r="N17" s="177">
        <f>I17*D17</f>
        <v>0</v>
      </c>
      <c r="O17" s="177">
        <f>SUM(L17:N17)</f>
        <v>0</v>
      </c>
    </row>
    <row r="18" spans="1:15" s="47" customFormat="1" ht="30" customHeight="1">
      <c r="A18" s="174">
        <v>2</v>
      </c>
      <c r="B18" s="194" t="s">
        <v>214</v>
      </c>
      <c r="C18" s="179" t="s">
        <v>213</v>
      </c>
      <c r="D18" s="542">
        <v>400</v>
      </c>
      <c r="E18" s="177"/>
      <c r="F18" s="177"/>
      <c r="G18" s="177"/>
      <c r="H18" s="177"/>
      <c r="I18" s="177"/>
      <c r="J18" s="177"/>
      <c r="K18" s="177">
        <f>E18*D18</f>
        <v>0</v>
      </c>
      <c r="L18" s="177">
        <f>G18*D18</f>
        <v>0</v>
      </c>
      <c r="M18" s="177">
        <f>H18*D18</f>
        <v>0</v>
      </c>
      <c r="N18" s="177">
        <f>I18*D18</f>
        <v>0</v>
      </c>
      <c r="O18" s="177">
        <f>SUM(L18:N18)</f>
        <v>0</v>
      </c>
    </row>
    <row r="19" spans="1:15" s="47" customFormat="1" ht="15">
      <c r="A19" s="174"/>
      <c r="B19" s="702" t="s">
        <v>317</v>
      </c>
      <c r="C19" s="703"/>
      <c r="D19" s="703"/>
      <c r="E19" s="703"/>
      <c r="F19" s="703"/>
      <c r="G19" s="703"/>
      <c r="H19" s="703"/>
      <c r="I19" s="703"/>
      <c r="J19" s="703"/>
      <c r="K19" s="177">
        <f>SUM(K17:K18)</f>
        <v>0</v>
      </c>
      <c r="L19" s="177">
        <f>SUM(L17:L18)</f>
        <v>0</v>
      </c>
      <c r="M19" s="177">
        <f>SUM(M17:M18)</f>
        <v>0</v>
      </c>
      <c r="N19" s="177">
        <f>SUM(N17:N18)</f>
        <v>0</v>
      </c>
      <c r="O19" s="177">
        <f>SUM(O17:O18)</f>
        <v>0</v>
      </c>
    </row>
    <row r="20" spans="1:15" s="47" customFormat="1" ht="30">
      <c r="A20" s="538" t="s">
        <v>65</v>
      </c>
      <c r="B20" s="543" t="s">
        <v>212</v>
      </c>
      <c r="C20" s="193"/>
      <c r="D20" s="174"/>
      <c r="E20" s="177"/>
      <c r="F20" s="177"/>
      <c r="G20" s="184"/>
      <c r="H20" s="184"/>
      <c r="I20" s="184"/>
      <c r="J20" s="177"/>
      <c r="K20" s="177"/>
      <c r="L20" s="177"/>
      <c r="M20" s="177"/>
      <c r="N20" s="177"/>
      <c r="O20" s="177"/>
    </row>
    <row r="21" spans="1:15" s="81" customFormat="1" ht="28.5">
      <c r="A21" s="176">
        <v>1</v>
      </c>
      <c r="B21" s="194" t="s">
        <v>333</v>
      </c>
      <c r="C21" s="179" t="s">
        <v>213</v>
      </c>
      <c r="D21" s="176">
        <v>7500</v>
      </c>
      <c r="E21" s="177"/>
      <c r="F21" s="177"/>
      <c r="G21" s="177"/>
      <c r="H21" s="177"/>
      <c r="I21" s="177"/>
      <c r="J21" s="177"/>
      <c r="K21" s="177">
        <f>E21*D21</f>
        <v>0</v>
      </c>
      <c r="L21" s="177">
        <f>G21*D21</f>
        <v>0</v>
      </c>
      <c r="M21" s="177"/>
      <c r="N21" s="177">
        <f>I21*D21</f>
        <v>0</v>
      </c>
      <c r="O21" s="177">
        <f>SUM(L21:N21)</f>
        <v>0</v>
      </c>
    </row>
    <row r="22" spans="1:19" s="1" customFormat="1" ht="17.25" customHeight="1">
      <c r="A22" s="702" t="s">
        <v>317</v>
      </c>
      <c r="B22" s="703"/>
      <c r="C22" s="703"/>
      <c r="D22" s="703"/>
      <c r="E22" s="703"/>
      <c r="F22" s="703"/>
      <c r="G22" s="703"/>
      <c r="H22" s="703"/>
      <c r="I22" s="703"/>
      <c r="J22" s="704"/>
      <c r="K22" s="184">
        <f>SUM(K21:K21)</f>
        <v>0</v>
      </c>
      <c r="L22" s="205">
        <f>SUM(L21:L21)</f>
        <v>0</v>
      </c>
      <c r="M22" s="205">
        <f>SUM(M21:M21)</f>
        <v>0</v>
      </c>
      <c r="N22" s="205">
        <f>SUM(N21:N21)</f>
        <v>0</v>
      </c>
      <c r="O22" s="205">
        <f>SUM(O21:O21)</f>
        <v>0</v>
      </c>
      <c r="P22" s="23"/>
      <c r="S22" s="23"/>
    </row>
    <row r="23" spans="1:19" s="1" customFormat="1" ht="15">
      <c r="A23" s="174"/>
      <c r="B23" s="544"/>
      <c r="C23" s="174"/>
      <c r="D23" s="174"/>
      <c r="E23" s="184"/>
      <c r="F23" s="184"/>
      <c r="G23" s="184"/>
      <c r="H23" s="184"/>
      <c r="I23" s="184"/>
      <c r="J23" s="184"/>
      <c r="K23" s="184"/>
      <c r="L23" s="205"/>
      <c r="M23" s="205"/>
      <c r="N23" s="205"/>
      <c r="O23" s="205"/>
      <c r="P23" s="23"/>
      <c r="S23" s="23"/>
    </row>
    <row r="24" spans="1:15" ht="15">
      <c r="A24" s="545" t="s">
        <v>71</v>
      </c>
      <c r="B24" s="545" t="s">
        <v>224</v>
      </c>
      <c r="C24" s="176"/>
      <c r="D24" s="176"/>
      <c r="E24" s="546"/>
      <c r="F24" s="546"/>
      <c r="G24" s="546"/>
      <c r="H24" s="546"/>
      <c r="I24" s="546"/>
      <c r="J24" s="546"/>
      <c r="K24" s="546"/>
      <c r="L24" s="546"/>
      <c r="M24" s="546"/>
      <c r="N24" s="546"/>
      <c r="O24" s="546"/>
    </row>
    <row r="25" spans="1:15" s="81" customFormat="1" ht="15">
      <c r="A25" s="176">
        <v>1</v>
      </c>
      <c r="B25" s="194" t="s">
        <v>225</v>
      </c>
      <c r="C25" s="179" t="s">
        <v>213</v>
      </c>
      <c r="D25" s="542">
        <v>900</v>
      </c>
      <c r="E25" s="177"/>
      <c r="F25" s="177"/>
      <c r="G25" s="177"/>
      <c r="H25" s="177"/>
      <c r="I25" s="177"/>
      <c r="J25" s="177"/>
      <c r="K25" s="177">
        <f>E25*D25</f>
        <v>0</v>
      </c>
      <c r="L25" s="177">
        <f>G25*D25</f>
        <v>0</v>
      </c>
      <c r="M25" s="177">
        <f>H25*D25</f>
        <v>0</v>
      </c>
      <c r="N25" s="177">
        <f>I25*D25</f>
        <v>0</v>
      </c>
      <c r="O25" s="177">
        <f>SUM(L25:N25)</f>
        <v>0</v>
      </c>
    </row>
    <row r="26" spans="1:15" s="83" customFormat="1" ht="15" customHeight="1">
      <c r="A26" s="195"/>
      <c r="B26" s="701" t="s">
        <v>99</v>
      </c>
      <c r="C26" s="701"/>
      <c r="D26" s="701"/>
      <c r="E26" s="701"/>
      <c r="F26" s="701"/>
      <c r="G26" s="701"/>
      <c r="H26" s="701"/>
      <c r="I26" s="701"/>
      <c r="J26" s="701"/>
      <c r="K26" s="701"/>
      <c r="L26" s="701"/>
      <c r="M26" s="701"/>
      <c r="N26" s="701"/>
      <c r="O26" s="701"/>
    </row>
    <row r="27" spans="1:15" s="83" customFormat="1" ht="15" customHeight="1">
      <c r="A27" s="179">
        <v>1</v>
      </c>
      <c r="B27" s="196" t="s">
        <v>332</v>
      </c>
      <c r="C27" s="197"/>
      <c r="D27" s="197"/>
      <c r="E27" s="197"/>
      <c r="F27" s="197"/>
      <c r="G27" s="197"/>
      <c r="H27" s="197"/>
      <c r="I27" s="197"/>
      <c r="J27" s="197"/>
      <c r="K27" s="184">
        <f>K14</f>
        <v>0</v>
      </c>
      <c r="L27" s="184">
        <f>L14</f>
        <v>0</v>
      </c>
      <c r="M27" s="184">
        <f>M14</f>
        <v>0</v>
      </c>
      <c r="N27" s="184">
        <f>N14</f>
        <v>0</v>
      </c>
      <c r="O27" s="184">
        <f>O14</f>
        <v>0</v>
      </c>
    </row>
    <row r="28" spans="1:15" s="83" customFormat="1" ht="15" customHeight="1">
      <c r="A28" s="198" t="s">
        <v>54</v>
      </c>
      <c r="B28" s="199" t="s">
        <v>210</v>
      </c>
      <c r="C28" s="197"/>
      <c r="D28" s="197"/>
      <c r="E28" s="197"/>
      <c r="F28" s="197"/>
      <c r="G28" s="197"/>
      <c r="H28" s="197"/>
      <c r="I28" s="197"/>
      <c r="J28" s="197"/>
      <c r="K28" s="184">
        <f>K19</f>
        <v>0</v>
      </c>
      <c r="L28" s="184">
        <f>L19</f>
        <v>0</v>
      </c>
      <c r="M28" s="184">
        <f>M19</f>
        <v>0</v>
      </c>
      <c r="N28" s="184">
        <f>N19</f>
        <v>0</v>
      </c>
      <c r="O28" s="184">
        <f>O19</f>
        <v>0</v>
      </c>
    </row>
    <row r="29" spans="1:15" s="83" customFormat="1" ht="12.75" customHeight="1">
      <c r="A29" s="179">
        <v>3</v>
      </c>
      <c r="B29" s="196" t="s">
        <v>212</v>
      </c>
      <c r="C29" s="197"/>
      <c r="D29" s="197"/>
      <c r="E29" s="197"/>
      <c r="F29" s="197"/>
      <c r="G29" s="197"/>
      <c r="H29" s="197"/>
      <c r="I29" s="197"/>
      <c r="J29" s="197"/>
      <c r="K29" s="184">
        <f>K22</f>
        <v>0</v>
      </c>
      <c r="L29" s="184">
        <f>L22</f>
        <v>0</v>
      </c>
      <c r="M29" s="184">
        <f>M22</f>
        <v>0</v>
      </c>
      <c r="N29" s="184">
        <f>N22</f>
        <v>0</v>
      </c>
      <c r="O29" s="184">
        <f>O22</f>
        <v>0</v>
      </c>
    </row>
    <row r="30" spans="1:15" s="83" customFormat="1" ht="12.75" customHeight="1">
      <c r="A30" s="179">
        <v>4</v>
      </c>
      <c r="B30" s="196" t="s">
        <v>224</v>
      </c>
      <c r="C30" s="197"/>
      <c r="D30" s="197"/>
      <c r="E30" s="197"/>
      <c r="F30" s="197"/>
      <c r="G30" s="197"/>
      <c r="H30" s="197"/>
      <c r="I30" s="197"/>
      <c r="J30" s="197"/>
      <c r="K30" s="184">
        <f>K25</f>
        <v>0</v>
      </c>
      <c r="L30" s="184">
        <f>L25</f>
        <v>0</v>
      </c>
      <c r="M30" s="184">
        <f>M25</f>
        <v>0</v>
      </c>
      <c r="N30" s="184">
        <f>N25</f>
        <v>0</v>
      </c>
      <c r="O30" s="184">
        <f>O25</f>
        <v>0</v>
      </c>
    </row>
    <row r="31" spans="1:19" s="83" customFormat="1" ht="15">
      <c r="A31" s="694" t="s">
        <v>17</v>
      </c>
      <c r="B31" s="695"/>
      <c r="C31" s="695"/>
      <c r="D31" s="695"/>
      <c r="E31" s="695"/>
      <c r="F31" s="695"/>
      <c r="G31" s="695"/>
      <c r="H31" s="695"/>
      <c r="I31" s="695"/>
      <c r="J31" s="696"/>
      <c r="K31" s="200">
        <f>SUM(K27:K30)</f>
        <v>0</v>
      </c>
      <c r="L31" s="201">
        <f>SUM(L27:L30)</f>
        <v>0</v>
      </c>
      <c r="M31" s="201">
        <f>SUM(M27:M30)</f>
        <v>0</v>
      </c>
      <c r="N31" s="201">
        <f>SUM(N27:N30)</f>
        <v>0</v>
      </c>
      <c r="O31" s="202">
        <f>SUM(O27:O30)</f>
        <v>0</v>
      </c>
      <c r="S31" s="84"/>
    </row>
    <row r="32" spans="1:15" s="1" customFormat="1" ht="14.25">
      <c r="A32" s="198"/>
      <c r="B32" s="203"/>
      <c r="D32" s="180"/>
      <c r="E32" s="177"/>
      <c r="F32" s="705" t="s">
        <v>217</v>
      </c>
      <c r="G32" s="706"/>
      <c r="H32" s="706"/>
      <c r="I32" s="707"/>
      <c r="J32" s="204"/>
      <c r="K32" s="177"/>
      <c r="L32" s="177"/>
      <c r="M32" s="177">
        <f>M31*J32</f>
        <v>0</v>
      </c>
      <c r="N32" s="177"/>
      <c r="O32" s="184">
        <f>SUM(L32:N32)</f>
        <v>0</v>
      </c>
    </row>
    <row r="33" spans="1:19" s="51" customFormat="1" ht="15">
      <c r="A33" s="697" t="s">
        <v>314</v>
      </c>
      <c r="B33" s="698"/>
      <c r="C33" s="698"/>
      <c r="D33" s="698"/>
      <c r="E33" s="698"/>
      <c r="F33" s="698"/>
      <c r="G33" s="698"/>
      <c r="H33" s="698"/>
      <c r="I33" s="698"/>
      <c r="J33" s="699"/>
      <c r="K33" s="291">
        <f>SUM(K31:K32)</f>
        <v>0</v>
      </c>
      <c r="L33" s="292">
        <f>SUM(L31)</f>
        <v>0</v>
      </c>
      <c r="M33" s="292">
        <f>SUM(M31:M32)</f>
        <v>0</v>
      </c>
      <c r="N33" s="292">
        <f>SUM(N31:N32)</f>
        <v>0</v>
      </c>
      <c r="O33" s="301">
        <f>SUM(O31:O32)</f>
        <v>0</v>
      </c>
      <c r="S33" s="58"/>
    </row>
    <row r="35" spans="2:12" s="1" customFormat="1" ht="15">
      <c r="B35" s="337"/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2:12" s="1" customFormat="1" ht="15">
      <c r="B36" s="337"/>
      <c r="C36" s="44"/>
      <c r="D36" s="44"/>
      <c r="E36" s="44"/>
      <c r="F36" s="44"/>
      <c r="G36" s="44"/>
      <c r="H36" s="44"/>
      <c r="I36" s="44"/>
      <c r="J36" s="44"/>
      <c r="K36" s="44"/>
      <c r="L36" s="44"/>
    </row>
    <row r="37" spans="2:12" s="1" customFormat="1" ht="15">
      <c r="B37" s="338"/>
      <c r="C37" s="44"/>
      <c r="D37" s="44"/>
      <c r="E37" s="44"/>
      <c r="F37" s="44"/>
      <c r="G37" s="44"/>
      <c r="H37" s="44"/>
      <c r="I37" s="44"/>
      <c r="J37" s="44"/>
      <c r="K37" s="44"/>
      <c r="L37" s="44"/>
    </row>
    <row r="38" spans="2:12" s="1" customFormat="1" ht="15">
      <c r="B38" s="337"/>
      <c r="C38" s="44"/>
      <c r="D38" s="44"/>
      <c r="E38" s="44"/>
      <c r="F38" s="44"/>
      <c r="G38" s="44"/>
      <c r="H38" s="44"/>
      <c r="I38" s="44"/>
      <c r="J38" s="44"/>
      <c r="K38" s="44"/>
      <c r="L38" s="44"/>
    </row>
    <row r="39" spans="2:12" s="1" customFormat="1" ht="15">
      <c r="B39" s="4"/>
      <c r="C39" s="44"/>
      <c r="D39" s="44"/>
      <c r="E39" s="44"/>
      <c r="F39" s="44"/>
      <c r="G39" s="44"/>
      <c r="H39" s="44"/>
      <c r="I39" s="44"/>
      <c r="J39" s="44"/>
      <c r="K39" s="44"/>
      <c r="L39" s="44"/>
    </row>
    <row r="40" spans="2:12" s="1" customFormat="1" ht="15">
      <c r="B40" s="44"/>
      <c r="C40" s="44"/>
      <c r="D40" s="44"/>
      <c r="E40" s="44"/>
      <c r="F40" s="44"/>
      <c r="G40" s="44"/>
      <c r="H40" s="85"/>
      <c r="I40" s="44"/>
      <c r="J40" s="44"/>
      <c r="K40" s="44"/>
      <c r="L40" s="44"/>
    </row>
  </sheetData>
  <sheetProtection selectLockedCells="1" selectUnlockedCells="1"/>
  <mergeCells count="20">
    <mergeCell ref="A31:J31"/>
    <mergeCell ref="A33:J33"/>
    <mergeCell ref="K11:N11"/>
    <mergeCell ref="B26:O26"/>
    <mergeCell ref="A22:J22"/>
    <mergeCell ref="B19:J19"/>
    <mergeCell ref="F32:I32"/>
    <mergeCell ref="A11:A12"/>
    <mergeCell ref="B11:B12"/>
    <mergeCell ref="C11:C12"/>
    <mergeCell ref="D11:D12"/>
    <mergeCell ref="E11:J11"/>
    <mergeCell ref="A9:O9"/>
    <mergeCell ref="A3:O3"/>
    <mergeCell ref="A4:O4"/>
    <mergeCell ref="A5:O5"/>
    <mergeCell ref="A6:B6"/>
    <mergeCell ref="A7:K7"/>
    <mergeCell ref="L7:M7"/>
    <mergeCell ref="A10:O10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79"/>
  <colBreaks count="1" manualBreakCount="1">
    <brk id="1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J8" sqref="J8"/>
    </sheetView>
  </sheetViews>
  <sheetFormatPr defaultColWidth="8.7109375" defaultRowHeight="15"/>
  <cols>
    <col min="1" max="1" width="6.140625" style="1" customWidth="1"/>
    <col min="2" max="2" width="11.421875" style="2" customWidth="1"/>
    <col min="3" max="3" width="49.421875" style="1" customWidth="1"/>
    <col min="4" max="4" width="16.421875" style="2" customWidth="1"/>
    <col min="5" max="5" width="15.8515625" style="1" customWidth="1"/>
    <col min="6" max="6" width="13.00390625" style="1" customWidth="1"/>
    <col min="7" max="7" width="11.421875" style="1" customWidth="1"/>
    <col min="8" max="8" width="12.7109375" style="1" customWidth="1"/>
    <col min="9" max="11" width="8.7109375" style="1" customWidth="1"/>
    <col min="12" max="12" width="11.7109375" style="1" customWidth="1"/>
    <col min="13" max="226" width="8.7109375" style="1" customWidth="1"/>
    <col min="227" max="227" width="6.140625" style="1" customWidth="1"/>
    <col min="228" max="228" width="13.7109375" style="1" customWidth="1"/>
    <col min="229" max="229" width="11.421875" style="1" customWidth="1"/>
    <col min="230" max="230" width="35.421875" style="1" customWidth="1"/>
    <col min="231" max="231" width="15.421875" style="1" customWidth="1"/>
    <col min="232" max="232" width="11.7109375" style="1" customWidth="1"/>
    <col min="233" max="233" width="13.28125" style="1" customWidth="1"/>
    <col min="234" max="234" width="12.28125" style="1" customWidth="1"/>
    <col min="235" max="235" width="12.421875" style="1" customWidth="1"/>
    <col min="236" max="16384" width="8.7109375" style="1" customWidth="1"/>
  </cols>
  <sheetData>
    <row r="1" spans="1:5" ht="15">
      <c r="A1" s="563" t="s">
        <v>438</v>
      </c>
      <c r="B1" s="563"/>
      <c r="C1" s="563"/>
      <c r="D1" s="563"/>
      <c r="E1" s="563"/>
    </row>
    <row r="2" spans="1:15" s="3" customFormat="1" ht="15" customHeight="1">
      <c r="A2" s="567" t="s">
        <v>341</v>
      </c>
      <c r="B2" s="567"/>
      <c r="C2" s="567"/>
      <c r="D2" s="567"/>
      <c r="E2" s="567"/>
      <c r="F2" s="567"/>
      <c r="G2" s="567"/>
      <c r="H2" s="567"/>
      <c r="I2" s="340"/>
      <c r="J2" s="340"/>
      <c r="K2" s="340"/>
      <c r="L2" s="340"/>
      <c r="M2" s="340"/>
      <c r="N2" s="340"/>
      <c r="O2" s="340"/>
    </row>
    <row r="3" spans="1:15" s="3" customFormat="1" ht="15" customHeight="1">
      <c r="A3" s="567" t="s">
        <v>342</v>
      </c>
      <c r="B3" s="567"/>
      <c r="C3" s="567"/>
      <c r="D3" s="567"/>
      <c r="E3" s="567"/>
      <c r="F3" s="567"/>
      <c r="G3" s="567"/>
      <c r="H3" s="567"/>
      <c r="I3" s="330"/>
      <c r="J3" s="330"/>
      <c r="K3" s="330"/>
      <c r="L3" s="330"/>
      <c r="M3" s="330"/>
      <c r="N3" s="330"/>
      <c r="O3" s="330"/>
    </row>
    <row r="4" spans="1:15" s="3" customFormat="1" ht="15" customHeight="1">
      <c r="A4" s="567" t="s">
        <v>343</v>
      </c>
      <c r="B4" s="567"/>
      <c r="C4" s="567"/>
      <c r="D4" s="567"/>
      <c r="E4" s="567"/>
      <c r="F4" s="567"/>
      <c r="G4" s="567"/>
      <c r="H4" s="567"/>
      <c r="I4" s="330"/>
      <c r="J4" s="330"/>
      <c r="K4" s="330"/>
      <c r="L4" s="330"/>
      <c r="M4" s="330"/>
      <c r="N4" s="330"/>
      <c r="O4" s="330"/>
    </row>
    <row r="5" spans="1:15" s="3" customFormat="1" ht="15">
      <c r="A5" s="334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</row>
    <row r="6" s="3" customFormat="1" ht="15">
      <c r="A6" s="4"/>
    </row>
    <row r="7" s="3" customFormat="1" ht="15">
      <c r="D7" s="5" t="s">
        <v>321</v>
      </c>
    </row>
    <row r="8" s="3" customFormat="1" ht="15" thickBot="1"/>
    <row r="9" spans="1:8" ht="12.75" customHeight="1" thickBot="1">
      <c r="A9" s="568" t="s">
        <v>0</v>
      </c>
      <c r="B9" s="568" t="s">
        <v>279</v>
      </c>
      <c r="C9" s="569" t="s">
        <v>1</v>
      </c>
      <c r="D9" s="570" t="s">
        <v>2</v>
      </c>
      <c r="E9" s="571" t="s">
        <v>3</v>
      </c>
      <c r="F9" s="572"/>
      <c r="G9" s="573"/>
      <c r="H9" s="574" t="s">
        <v>4</v>
      </c>
    </row>
    <row r="10" spans="1:9" s="11" customFormat="1" ht="29.25" thickBot="1">
      <c r="A10" s="568"/>
      <c r="B10" s="568"/>
      <c r="C10" s="569"/>
      <c r="D10" s="570"/>
      <c r="E10" s="7" t="s">
        <v>5</v>
      </c>
      <c r="F10" s="8" t="s">
        <v>6</v>
      </c>
      <c r="G10" s="9" t="s">
        <v>7</v>
      </c>
      <c r="H10" s="574"/>
      <c r="I10" s="10"/>
    </row>
    <row r="11" spans="1:8" s="11" customFormat="1" ht="15">
      <c r="A11" s="237"/>
      <c r="B11" s="238"/>
      <c r="C11" s="253" t="s">
        <v>336</v>
      </c>
      <c r="D11" s="239"/>
      <c r="E11" s="240"/>
      <c r="F11" s="241"/>
      <c r="G11" s="242"/>
      <c r="H11" s="239"/>
    </row>
    <row r="12" spans="1:8" s="11" customFormat="1" ht="14.25">
      <c r="A12" s="12">
        <v>1</v>
      </c>
      <c r="B12" s="13" t="s">
        <v>280</v>
      </c>
      <c r="C12" s="236" t="s">
        <v>296</v>
      </c>
      <c r="D12" s="235">
        <f>'1.GP'!O29</f>
        <v>0</v>
      </c>
      <c r="E12" s="234">
        <f>'1.GP'!L29</f>
        <v>0</v>
      </c>
      <c r="F12" s="234">
        <f>'1.GP'!M29</f>
        <v>0</v>
      </c>
      <c r="G12" s="234">
        <f>'1.GP'!N29</f>
        <v>0</v>
      </c>
      <c r="H12" s="235">
        <f>'1.GP'!K29</f>
        <v>0</v>
      </c>
    </row>
    <row r="13" spans="1:12" ht="13.5" customHeight="1">
      <c r="A13" s="243"/>
      <c r="B13" s="244"/>
      <c r="C13" s="254" t="s">
        <v>8</v>
      </c>
      <c r="D13" s="245"/>
      <c r="E13" s="246"/>
      <c r="F13" s="247"/>
      <c r="G13" s="248"/>
      <c r="H13" s="249"/>
      <c r="L13" s="16"/>
    </row>
    <row r="14" spans="1:12" ht="14.25">
      <c r="A14" s="14">
        <v>2</v>
      </c>
      <c r="B14" s="13" t="s">
        <v>295</v>
      </c>
      <c r="C14" s="19" t="s">
        <v>9</v>
      </c>
      <c r="D14" s="15">
        <f aca="true" t="shared" si="0" ref="D14:D19">SUM(E14:G14)</f>
        <v>0</v>
      </c>
      <c r="E14" s="20">
        <f>'2.GAT'!L140</f>
        <v>0</v>
      </c>
      <c r="F14" s="21">
        <f>'2.GAT'!M140</f>
        <v>0</v>
      </c>
      <c r="G14" s="22">
        <f>'2.GAT'!N140</f>
        <v>0</v>
      </c>
      <c r="H14" s="15">
        <f>'2.GAT'!K140</f>
        <v>0</v>
      </c>
      <c r="L14" s="23"/>
    </row>
    <row r="15" spans="1:12" ht="14.25">
      <c r="A15" s="14">
        <v>3</v>
      </c>
      <c r="B15" s="13" t="s">
        <v>297</v>
      </c>
      <c r="C15" s="19" t="s">
        <v>10</v>
      </c>
      <c r="D15" s="15">
        <f t="shared" si="0"/>
        <v>0</v>
      </c>
      <c r="E15" s="17">
        <f>'3.BK'!L29</f>
        <v>0</v>
      </c>
      <c r="F15" s="17">
        <f>'3.BK'!M29</f>
        <v>0</v>
      </c>
      <c r="G15" s="17">
        <f>'3.BK'!N29</f>
        <v>0</v>
      </c>
      <c r="H15" s="18">
        <f>'3.BK'!K29</f>
        <v>0</v>
      </c>
      <c r="L15" s="16"/>
    </row>
    <row r="16" spans="1:12" ht="14.25">
      <c r="A16" s="14">
        <v>4</v>
      </c>
      <c r="B16" s="13" t="s">
        <v>298</v>
      </c>
      <c r="C16" s="19" t="s">
        <v>306</v>
      </c>
      <c r="D16" s="15">
        <f t="shared" si="0"/>
        <v>0</v>
      </c>
      <c r="E16" s="20">
        <f>'4.EL'!L73</f>
        <v>0</v>
      </c>
      <c r="F16" s="20">
        <f>'4.EL'!M73</f>
        <v>0</v>
      </c>
      <c r="G16" s="20">
        <f>'4.EL'!N73</f>
        <v>0</v>
      </c>
      <c r="H16" s="15">
        <f>'4.EL'!K73</f>
        <v>0</v>
      </c>
      <c r="L16" s="23"/>
    </row>
    <row r="17" spans="1:12" ht="14.25">
      <c r="A17" s="14">
        <v>5</v>
      </c>
      <c r="B17" s="13" t="s">
        <v>299</v>
      </c>
      <c r="C17" s="19" t="s">
        <v>11</v>
      </c>
      <c r="D17" s="15">
        <f t="shared" si="0"/>
        <v>0</v>
      </c>
      <c r="E17" s="20">
        <f>'5.VAS'!L66</f>
        <v>0</v>
      </c>
      <c r="F17" s="20">
        <f>'5.VAS'!M66</f>
        <v>0</v>
      </c>
      <c r="G17" s="20">
        <f>'5.VAS'!N66</f>
        <v>0</v>
      </c>
      <c r="H17" s="15">
        <f>'5.VAS'!K66</f>
        <v>0</v>
      </c>
      <c r="L17" s="23"/>
    </row>
    <row r="18" spans="1:12" ht="14.25">
      <c r="A18" s="14">
        <v>6</v>
      </c>
      <c r="B18" s="13" t="s">
        <v>300</v>
      </c>
      <c r="C18" s="19" t="s">
        <v>12</v>
      </c>
      <c r="D18" s="15">
        <f t="shared" si="0"/>
        <v>0</v>
      </c>
      <c r="E18" s="20">
        <f>'6.TSa'!L39</f>
        <v>0</v>
      </c>
      <c r="F18" s="20">
        <f>'6.TSa'!M39</f>
        <v>0</v>
      </c>
      <c r="G18" s="20">
        <f>'6.TSa'!N39</f>
        <v>0</v>
      </c>
      <c r="H18" s="15">
        <f>'6.TSa'!K39</f>
        <v>0</v>
      </c>
      <c r="L18" s="23"/>
    </row>
    <row r="19" spans="1:12" ht="14.25">
      <c r="A19" s="14">
        <v>7</v>
      </c>
      <c r="B19" s="13" t="s">
        <v>301</v>
      </c>
      <c r="C19" s="19" t="s">
        <v>338</v>
      </c>
      <c r="D19" s="15">
        <f t="shared" si="0"/>
        <v>0</v>
      </c>
      <c r="E19" s="20">
        <f>'7.ELKA'!L33</f>
        <v>0</v>
      </c>
      <c r="F19" s="20">
        <f>'7.ELKA'!M33</f>
        <v>0</v>
      </c>
      <c r="G19" s="20">
        <f>'7.ELKA'!N33</f>
        <v>0</v>
      </c>
      <c r="H19" s="15">
        <f>'7.ELKA'!K33</f>
        <v>0</v>
      </c>
      <c r="L19" s="23"/>
    </row>
    <row r="20" spans="1:12" ht="15">
      <c r="A20" s="243"/>
      <c r="B20" s="238"/>
      <c r="C20" s="254" t="s">
        <v>13</v>
      </c>
      <c r="D20" s="245"/>
      <c r="E20" s="250"/>
      <c r="F20" s="251"/>
      <c r="G20" s="252"/>
      <c r="H20" s="245"/>
      <c r="L20" s="23"/>
    </row>
    <row r="21" spans="1:12" ht="14.25">
      <c r="A21" s="14">
        <v>8</v>
      </c>
      <c r="B21" s="13" t="s">
        <v>302</v>
      </c>
      <c r="C21" s="19" t="s">
        <v>14</v>
      </c>
      <c r="D21" s="15"/>
      <c r="E21" s="20">
        <f>'9.DOP'!L33</f>
        <v>0</v>
      </c>
      <c r="F21" s="20">
        <f>'9.DOP'!M33</f>
        <v>0</v>
      </c>
      <c r="G21" s="20">
        <f>'9.DOP'!N33</f>
        <v>0</v>
      </c>
      <c r="H21" s="15">
        <f>'9.DOP'!K33</f>
        <v>0</v>
      </c>
      <c r="L21" s="23"/>
    </row>
    <row r="22" spans="1:8" s="29" customFormat="1" ht="14.25">
      <c r="A22" s="13">
        <v>9</v>
      </c>
      <c r="B22" s="24"/>
      <c r="C22" s="165" t="s">
        <v>15</v>
      </c>
      <c r="D22" s="15"/>
      <c r="E22" s="25"/>
      <c r="F22" s="26"/>
      <c r="G22" s="27"/>
      <c r="H22" s="28"/>
    </row>
    <row r="23" spans="1:8" s="29" customFormat="1" ht="14.25">
      <c r="A23" s="13">
        <v>10</v>
      </c>
      <c r="B23" s="24"/>
      <c r="C23" s="165" t="s">
        <v>16</v>
      </c>
      <c r="D23" s="15"/>
      <c r="E23" s="25"/>
      <c r="F23" s="26"/>
      <c r="G23" s="27"/>
      <c r="H23" s="28"/>
    </row>
    <row r="24" spans="1:12" s="29" customFormat="1" ht="13.5" customHeight="1">
      <c r="A24" s="13">
        <v>11</v>
      </c>
      <c r="B24" s="24"/>
      <c r="C24" s="165" t="s">
        <v>421</v>
      </c>
      <c r="D24" s="15"/>
      <c r="E24" s="25"/>
      <c r="F24" s="26"/>
      <c r="G24" s="27"/>
      <c r="H24" s="28"/>
      <c r="L24" s="30"/>
    </row>
    <row r="25" spans="1:12" ht="15.75" thickBot="1">
      <c r="A25" s="12"/>
      <c r="B25" s="302"/>
      <c r="C25" s="303" t="s">
        <v>17</v>
      </c>
      <c r="D25" s="304">
        <f>SUM(D12:D24)</f>
        <v>0</v>
      </c>
      <c r="E25" s="31">
        <f>SUM(E12:E21)</f>
        <v>0</v>
      </c>
      <c r="F25" s="31">
        <f>SUM(F12:F21)</f>
        <v>0</v>
      </c>
      <c r="G25" s="31">
        <f>SUM(G12:G21)</f>
        <v>0</v>
      </c>
      <c r="H25" s="32">
        <f>SUM(H12:H22)</f>
        <v>0</v>
      </c>
      <c r="L25" s="23"/>
    </row>
    <row r="26" spans="1:12" ht="14.25">
      <c r="A26" s="290"/>
      <c r="B26" s="305"/>
      <c r="C26" s="306" t="s">
        <v>435</v>
      </c>
      <c r="D26" s="260">
        <f>D25*2.5%</f>
        <v>0</v>
      </c>
      <c r="E26" s="541" t="e">
        <f>E25/D25</f>
        <v>#DIV/0!</v>
      </c>
      <c r="F26" s="541" t="e">
        <f>F25/D25</f>
        <v>#DIV/0!</v>
      </c>
      <c r="G26" s="541" t="e">
        <f>G25/D25</f>
        <v>#DIV/0!</v>
      </c>
      <c r="H26" s="206"/>
      <c r="L26" s="23"/>
    </row>
    <row r="27" spans="1:7" ht="14.25">
      <c r="A27" s="307"/>
      <c r="B27" s="308"/>
      <c r="C27" s="309" t="s">
        <v>18</v>
      </c>
      <c r="D27" s="260"/>
      <c r="E27" s="23"/>
      <c r="F27" s="23"/>
      <c r="G27" s="23"/>
    </row>
    <row r="28" spans="1:8" ht="14.25">
      <c r="A28" s="307"/>
      <c r="B28" s="308"/>
      <c r="C28" s="309" t="s">
        <v>436</v>
      </c>
      <c r="D28" s="260">
        <f>D25*7%</f>
        <v>0</v>
      </c>
      <c r="E28" s="23"/>
      <c r="F28" s="23"/>
      <c r="G28" s="23"/>
      <c r="H28" s="208"/>
    </row>
    <row r="29" spans="1:10" s="6" customFormat="1" ht="15">
      <c r="A29" s="310"/>
      <c r="B29" s="311"/>
      <c r="C29" s="426" t="s">
        <v>19</v>
      </c>
      <c r="D29" s="312">
        <f>SUM(D25:D28)</f>
        <v>0</v>
      </c>
      <c r="E29" s="1"/>
      <c r="F29" s="1"/>
      <c r="G29" s="1"/>
      <c r="H29" s="1"/>
      <c r="J29" s="207"/>
    </row>
    <row r="30" spans="1:8" ht="15">
      <c r="A30" s="33"/>
      <c r="B30" s="34"/>
      <c r="C30" s="35"/>
      <c r="D30" s="36"/>
      <c r="E30" s="6"/>
      <c r="F30" s="6"/>
      <c r="G30" s="6"/>
      <c r="H30" s="6"/>
    </row>
    <row r="31" spans="2:11" ht="15">
      <c r="B31" s="37"/>
      <c r="C31" s="424"/>
      <c r="D31" s="37"/>
      <c r="E31" s="37"/>
      <c r="F31" s="37"/>
      <c r="G31" s="37"/>
      <c r="H31" s="37"/>
      <c r="I31" s="37"/>
      <c r="J31" s="37"/>
      <c r="K31" s="37"/>
    </row>
    <row r="32" spans="2:11" ht="15">
      <c r="B32" s="37"/>
      <c r="C32" s="424"/>
      <c r="D32" s="37"/>
      <c r="E32" s="37"/>
      <c r="F32" s="37"/>
      <c r="G32" s="37"/>
      <c r="H32" s="37"/>
      <c r="I32" s="37"/>
      <c r="J32" s="37"/>
      <c r="K32" s="37"/>
    </row>
    <row r="33" spans="2:11" ht="15">
      <c r="B33" s="37"/>
      <c r="C33" s="425"/>
      <c r="D33" s="37"/>
      <c r="E33" s="37"/>
      <c r="F33" s="37"/>
      <c r="G33" s="37"/>
      <c r="H33" s="37"/>
      <c r="I33" s="37"/>
      <c r="J33" s="37"/>
      <c r="K33" s="37"/>
    </row>
    <row r="34" spans="2:11" ht="15">
      <c r="B34" s="37"/>
      <c r="C34" s="424"/>
      <c r="D34" s="37"/>
      <c r="E34" s="37"/>
      <c r="F34" s="37"/>
      <c r="G34" s="37"/>
      <c r="H34" s="37"/>
      <c r="I34" s="37"/>
      <c r="J34" s="37"/>
      <c r="K34" s="37"/>
    </row>
    <row r="35" spans="2:11" ht="14.25">
      <c r="B35" s="37"/>
      <c r="C35" s="61"/>
      <c r="D35" s="37"/>
      <c r="E35" s="37"/>
      <c r="F35" s="37"/>
      <c r="G35" s="37"/>
      <c r="H35" s="37"/>
      <c r="I35" s="37"/>
      <c r="J35" s="37"/>
      <c r="K35" s="37"/>
    </row>
    <row r="36" spans="2:11" ht="15">
      <c r="B36" s="37"/>
      <c r="C36" s="424"/>
      <c r="D36" s="37"/>
      <c r="E36" s="37"/>
      <c r="F36" s="37"/>
      <c r="G36" s="37"/>
      <c r="H36" s="37"/>
      <c r="I36" s="37"/>
      <c r="J36" s="37"/>
      <c r="K36" s="37"/>
    </row>
    <row r="37" ht="15">
      <c r="C37" s="424"/>
    </row>
  </sheetData>
  <sheetProtection selectLockedCells="1" selectUnlockedCells="1"/>
  <mergeCells count="10">
    <mergeCell ref="A1:E1"/>
    <mergeCell ref="A2:H2"/>
    <mergeCell ref="A3:H3"/>
    <mergeCell ref="A4:H4"/>
    <mergeCell ref="A9:A10"/>
    <mergeCell ref="B9:B10"/>
    <mergeCell ref="C9:C10"/>
    <mergeCell ref="D9:D10"/>
    <mergeCell ref="E9:G9"/>
    <mergeCell ref="H9:H10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36"/>
  <sheetViews>
    <sheetView zoomScale="85" zoomScaleNormal="85" zoomScalePageLayoutView="85" workbookViewId="0" topLeftCell="A1">
      <selection activeCell="H13" sqref="H13"/>
    </sheetView>
  </sheetViews>
  <sheetFormatPr defaultColWidth="8.7109375" defaultRowHeight="15"/>
  <cols>
    <col min="1" max="1" width="5.00390625" style="38" customWidth="1"/>
    <col min="2" max="2" width="44.140625" style="39" customWidth="1"/>
    <col min="3" max="3" width="7.00390625" style="39" customWidth="1"/>
    <col min="4" max="4" width="5.7109375" style="39" customWidth="1"/>
    <col min="5" max="6" width="6.421875" style="39" customWidth="1"/>
    <col min="7" max="7" width="7.421875" style="39" customWidth="1"/>
    <col min="8" max="11" width="7.7109375" style="39" customWidth="1"/>
    <col min="12" max="12" width="9.7109375" style="39" customWidth="1"/>
    <col min="13" max="14" width="9.140625" style="39" customWidth="1"/>
    <col min="15" max="15" width="9.421875" style="39" customWidth="1"/>
    <col min="16" max="16384" width="8.7109375" style="39" customWidth="1"/>
  </cols>
  <sheetData>
    <row r="1" spans="1:16" ht="15">
      <c r="A1" s="563" t="s">
        <v>438</v>
      </c>
      <c r="B1" s="563"/>
      <c r="C1" s="563"/>
      <c r="D1" s="563"/>
      <c r="E1" s="563"/>
      <c r="P1" s="339"/>
    </row>
    <row r="2" spans="1:16" ht="15">
      <c r="A2" s="567" t="s">
        <v>341</v>
      </c>
      <c r="B2" s="567"/>
      <c r="C2" s="567"/>
      <c r="D2" s="567"/>
      <c r="E2" s="567"/>
      <c r="F2" s="567"/>
      <c r="G2" s="567"/>
      <c r="H2" s="567"/>
      <c r="I2" s="328"/>
      <c r="J2" s="328"/>
      <c r="K2" s="328"/>
      <c r="L2" s="328"/>
      <c r="M2" s="328"/>
      <c r="N2" s="328"/>
      <c r="O2" s="328"/>
      <c r="P2" s="328"/>
    </row>
    <row r="3" spans="1:16" ht="15">
      <c r="A3" s="567" t="s">
        <v>342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328"/>
      <c r="N3" s="328"/>
      <c r="O3" s="328"/>
      <c r="P3" s="330"/>
    </row>
    <row r="4" spans="1:16" ht="15">
      <c r="A4" s="567" t="s">
        <v>343</v>
      </c>
      <c r="B4" s="567"/>
      <c r="C4" s="567"/>
      <c r="D4" s="567"/>
      <c r="E4" s="567"/>
      <c r="F4" s="567"/>
      <c r="G4" s="567"/>
      <c r="H4" s="567"/>
      <c r="I4" s="328"/>
      <c r="J4" s="328"/>
      <c r="K4" s="328"/>
      <c r="L4" s="328"/>
      <c r="M4" s="328"/>
      <c r="N4" s="328"/>
      <c r="O4" s="328"/>
      <c r="P4" s="330"/>
    </row>
    <row r="5" spans="1:16" ht="15.75" customHeight="1">
      <c r="A5" s="334"/>
      <c r="B5" s="334"/>
      <c r="C5" s="334"/>
      <c r="D5" s="334"/>
      <c r="E5" s="334"/>
      <c r="F5" s="334"/>
      <c r="G5" s="334"/>
      <c r="H5" s="334"/>
      <c r="I5" s="328"/>
      <c r="J5" s="328"/>
      <c r="K5" s="328"/>
      <c r="L5" s="328"/>
      <c r="M5" s="328"/>
      <c r="N5" s="328"/>
      <c r="O5" s="328"/>
      <c r="P5" s="330"/>
    </row>
    <row r="6" spans="1:16" ht="15.75" customHeight="1">
      <c r="A6" s="598"/>
      <c r="B6" s="598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1"/>
    </row>
    <row r="7" spans="1:16" ht="15.75">
      <c r="A7" s="598"/>
      <c r="B7" s="598"/>
      <c r="C7" s="598"/>
      <c r="D7" s="598"/>
      <c r="E7" s="598"/>
      <c r="F7" s="598"/>
      <c r="G7" s="598"/>
      <c r="H7" s="598"/>
      <c r="I7" s="598"/>
      <c r="J7" s="598"/>
      <c r="K7" s="598"/>
      <c r="L7" s="597" t="s">
        <v>309</v>
      </c>
      <c r="M7" s="597"/>
      <c r="N7" s="332">
        <f>O29</f>
        <v>0</v>
      </c>
      <c r="O7" s="333" t="s">
        <v>310</v>
      </c>
      <c r="P7" s="329"/>
    </row>
    <row r="8" spans="1:15" ht="15.75">
      <c r="A8" s="584" t="s">
        <v>308</v>
      </c>
      <c r="B8" s="584"/>
      <c r="C8" s="584"/>
      <c r="D8" s="584"/>
      <c r="E8" s="584"/>
      <c r="F8" s="584"/>
      <c r="G8" s="584"/>
      <c r="H8" s="584"/>
      <c r="I8" s="584"/>
      <c r="J8" s="584"/>
      <c r="K8" s="584"/>
      <c r="L8" s="584"/>
      <c r="M8" s="584"/>
      <c r="N8" s="584"/>
      <c r="O8" s="584"/>
    </row>
    <row r="9" spans="1:15" ht="16.5" thickBot="1">
      <c r="A9" s="599" t="s">
        <v>425</v>
      </c>
      <c r="B9" s="599"/>
      <c r="C9" s="599"/>
      <c r="D9" s="599"/>
      <c r="E9" s="599"/>
      <c r="F9" s="599"/>
      <c r="G9" s="599"/>
      <c r="H9" s="599"/>
      <c r="I9" s="599"/>
      <c r="J9" s="599"/>
      <c r="K9" s="599"/>
      <c r="L9" s="599"/>
      <c r="M9" s="599"/>
      <c r="N9" s="599"/>
      <c r="O9" s="599"/>
    </row>
    <row r="10" spans="1:15" s="1" customFormat="1" ht="12.75" customHeight="1">
      <c r="A10" s="588" t="s">
        <v>20</v>
      </c>
      <c r="B10" s="590" t="s">
        <v>21</v>
      </c>
      <c r="C10" s="592" t="s">
        <v>22</v>
      </c>
      <c r="D10" s="592" t="s">
        <v>23</v>
      </c>
      <c r="E10" s="594" t="s">
        <v>24</v>
      </c>
      <c r="F10" s="594"/>
      <c r="G10" s="594"/>
      <c r="H10" s="594"/>
      <c r="I10" s="594"/>
      <c r="J10" s="595"/>
      <c r="K10" s="596" t="s">
        <v>25</v>
      </c>
      <c r="L10" s="590"/>
      <c r="M10" s="590"/>
      <c r="N10" s="590"/>
      <c r="O10" s="364"/>
    </row>
    <row r="11" spans="1:15" s="1" customFormat="1" ht="87" customHeight="1" thickBot="1">
      <c r="A11" s="589"/>
      <c r="B11" s="591"/>
      <c r="C11" s="593"/>
      <c r="D11" s="593"/>
      <c r="E11" s="365" t="s">
        <v>26</v>
      </c>
      <c r="F11" s="365" t="s">
        <v>27</v>
      </c>
      <c r="G11" s="365" t="s">
        <v>215</v>
      </c>
      <c r="H11" s="366" t="s">
        <v>6</v>
      </c>
      <c r="I11" s="365" t="s">
        <v>7</v>
      </c>
      <c r="J11" s="391" t="s">
        <v>29</v>
      </c>
      <c r="K11" s="392" t="s">
        <v>30</v>
      </c>
      <c r="L11" s="365" t="s">
        <v>5</v>
      </c>
      <c r="M11" s="365" t="s">
        <v>6</v>
      </c>
      <c r="N11" s="365" t="s">
        <v>7</v>
      </c>
      <c r="O11" s="367" t="s">
        <v>31</v>
      </c>
    </row>
    <row r="12" spans="1:16" ht="15">
      <c r="A12" s="393"/>
      <c r="B12" s="394" t="s">
        <v>32</v>
      </c>
      <c r="C12" s="394"/>
      <c r="D12" s="395"/>
      <c r="E12" s="395"/>
      <c r="F12" s="395"/>
      <c r="G12" s="396"/>
      <c r="H12" s="395"/>
      <c r="I12" s="395"/>
      <c r="J12" s="397"/>
      <c r="K12" s="389"/>
      <c r="L12" s="388"/>
      <c r="M12" s="388"/>
      <c r="N12" s="388"/>
      <c r="O12" s="390"/>
      <c r="P12" s="3"/>
    </row>
    <row r="13" spans="1:15" ht="21" customHeight="1">
      <c r="A13" s="398" t="s">
        <v>53</v>
      </c>
      <c r="B13" s="178" t="s">
        <v>34</v>
      </c>
      <c r="C13" s="175" t="s">
        <v>111</v>
      </c>
      <c r="D13" s="176">
        <v>115</v>
      </c>
      <c r="E13" s="177"/>
      <c r="F13" s="177"/>
      <c r="G13" s="177"/>
      <c r="H13" s="177"/>
      <c r="I13" s="177"/>
      <c r="J13" s="374"/>
      <c r="K13" s="373">
        <f>E13*D13</f>
        <v>0</v>
      </c>
      <c r="L13" s="177">
        <f>G13*D13</f>
        <v>0</v>
      </c>
      <c r="M13" s="177"/>
      <c r="N13" s="177">
        <f>I13*D13</f>
        <v>0</v>
      </c>
      <c r="O13" s="374">
        <f>SUM(L13:N13)</f>
        <v>0</v>
      </c>
    </row>
    <row r="14" spans="1:15" ht="15">
      <c r="A14" s="398" t="s">
        <v>54</v>
      </c>
      <c r="B14" s="178" t="s">
        <v>35</v>
      </c>
      <c r="C14" s="175" t="s">
        <v>36</v>
      </c>
      <c r="D14" s="176">
        <v>30</v>
      </c>
      <c r="E14" s="177"/>
      <c r="F14" s="177"/>
      <c r="G14" s="177"/>
      <c r="H14" s="177"/>
      <c r="I14" s="177"/>
      <c r="J14" s="374"/>
      <c r="K14" s="373"/>
      <c r="L14" s="177"/>
      <c r="M14" s="177">
        <f>H14*D14</f>
        <v>0</v>
      </c>
      <c r="N14" s="177"/>
      <c r="O14" s="374">
        <f>SUM(L14:N14)</f>
        <v>0</v>
      </c>
    </row>
    <row r="15" spans="1:15" ht="15">
      <c r="A15" s="398" t="s">
        <v>197</v>
      </c>
      <c r="B15" s="178" t="s">
        <v>37</v>
      </c>
      <c r="C15" s="175" t="s">
        <v>36</v>
      </c>
      <c r="D15" s="176">
        <v>30</v>
      </c>
      <c r="E15" s="177"/>
      <c r="F15" s="177"/>
      <c r="G15" s="177"/>
      <c r="H15" s="177"/>
      <c r="I15" s="177"/>
      <c r="J15" s="374"/>
      <c r="K15" s="373"/>
      <c r="L15" s="177"/>
      <c r="M15" s="177">
        <f>H15*D15</f>
        <v>0</v>
      </c>
      <c r="N15" s="177"/>
      <c r="O15" s="374">
        <f>SUM(L15:N15)</f>
        <v>0</v>
      </c>
    </row>
    <row r="16" spans="1:18" s="40" customFormat="1" ht="15">
      <c r="A16" s="575" t="s">
        <v>17</v>
      </c>
      <c r="B16" s="576"/>
      <c r="C16" s="576"/>
      <c r="D16" s="576"/>
      <c r="E16" s="576"/>
      <c r="F16" s="576"/>
      <c r="G16" s="576"/>
      <c r="H16" s="576"/>
      <c r="I16" s="576"/>
      <c r="J16" s="577"/>
      <c r="K16" s="375">
        <f>SUM(K13:K15)</f>
        <v>0</v>
      </c>
      <c r="L16" s="335">
        <f>SUM(L13:L15)</f>
        <v>0</v>
      </c>
      <c r="M16" s="335">
        <f>SUM(M13:M15)</f>
        <v>0</v>
      </c>
      <c r="N16" s="335">
        <f>SUM(N13:N15)</f>
        <v>0</v>
      </c>
      <c r="O16" s="376">
        <f>SUM(O13:O15)</f>
        <v>0</v>
      </c>
      <c r="R16" s="41"/>
    </row>
    <row r="17" spans="1:18" s="40" customFormat="1" ht="15">
      <c r="A17" s="399"/>
      <c r="B17" s="315"/>
      <c r="C17" s="316"/>
      <c r="D17" s="317"/>
      <c r="E17" s="317"/>
      <c r="F17" s="317"/>
      <c r="G17" s="317"/>
      <c r="H17" s="317"/>
      <c r="I17" s="317"/>
      <c r="J17" s="378"/>
      <c r="K17" s="377"/>
      <c r="L17" s="317"/>
      <c r="M17" s="317"/>
      <c r="N17" s="317"/>
      <c r="O17" s="378"/>
      <c r="R17" s="41"/>
    </row>
    <row r="18" spans="1:16" ht="15">
      <c r="A18" s="379"/>
      <c r="B18" s="255" t="s">
        <v>38</v>
      </c>
      <c r="C18" s="255"/>
      <c r="D18" s="255"/>
      <c r="E18" s="255"/>
      <c r="F18" s="255"/>
      <c r="G18" s="255"/>
      <c r="H18" s="255"/>
      <c r="I18" s="255"/>
      <c r="J18" s="380"/>
      <c r="K18" s="379"/>
      <c r="L18" s="255"/>
      <c r="M18" s="255"/>
      <c r="N18" s="255"/>
      <c r="O18" s="380"/>
      <c r="P18" s="3"/>
    </row>
    <row r="19" spans="1:16" ht="71.25">
      <c r="A19" s="398" t="s">
        <v>53</v>
      </c>
      <c r="B19" s="178" t="s">
        <v>313</v>
      </c>
      <c r="C19" s="318" t="s">
        <v>40</v>
      </c>
      <c r="D19" s="193">
        <v>32</v>
      </c>
      <c r="E19" s="177"/>
      <c r="F19" s="177"/>
      <c r="G19" s="177"/>
      <c r="H19" s="177"/>
      <c r="I19" s="177"/>
      <c r="J19" s="374"/>
      <c r="K19" s="373">
        <f aca="true" t="shared" si="0" ref="K19:K24">E19*D19</f>
        <v>0</v>
      </c>
      <c r="L19" s="177">
        <f aca="true" t="shared" si="1" ref="L19:L24">G19*D19</f>
        <v>0</v>
      </c>
      <c r="M19" s="177">
        <f aca="true" t="shared" si="2" ref="M19:M24">H19*D19</f>
        <v>0</v>
      </c>
      <c r="N19" s="177">
        <f aca="true" t="shared" si="3" ref="N19:N24">I19*D19</f>
        <v>0</v>
      </c>
      <c r="O19" s="374">
        <f aca="true" t="shared" si="4" ref="O19:O24">SUM(L19:N19)</f>
        <v>0</v>
      </c>
      <c r="P19" s="3"/>
    </row>
    <row r="20" spans="1:16" ht="57">
      <c r="A20" s="400" t="s">
        <v>54</v>
      </c>
      <c r="B20" s="320" t="s">
        <v>42</v>
      </c>
      <c r="C20" s="318" t="s">
        <v>43</v>
      </c>
      <c r="D20" s="539">
        <v>2</v>
      </c>
      <c r="E20" s="177"/>
      <c r="F20" s="177"/>
      <c r="G20" s="177"/>
      <c r="H20" s="177"/>
      <c r="I20" s="177"/>
      <c r="J20" s="374"/>
      <c r="K20" s="373">
        <f t="shared" si="0"/>
        <v>0</v>
      </c>
      <c r="L20" s="177">
        <f t="shared" si="1"/>
        <v>0</v>
      </c>
      <c r="M20" s="177">
        <f t="shared" si="2"/>
        <v>0</v>
      </c>
      <c r="N20" s="177">
        <f t="shared" si="3"/>
        <v>0</v>
      </c>
      <c r="O20" s="374">
        <f t="shared" si="4"/>
        <v>0</v>
      </c>
      <c r="P20" s="3"/>
    </row>
    <row r="21" spans="1:16" ht="15">
      <c r="A21" s="400" t="s">
        <v>197</v>
      </c>
      <c r="B21" s="321" t="s">
        <v>45</v>
      </c>
      <c r="C21" s="318" t="s">
        <v>46</v>
      </c>
      <c r="D21" s="539">
        <v>16</v>
      </c>
      <c r="E21" s="177"/>
      <c r="F21" s="177"/>
      <c r="G21" s="177"/>
      <c r="H21" s="177"/>
      <c r="I21" s="177"/>
      <c r="J21" s="374"/>
      <c r="K21" s="373">
        <f t="shared" si="0"/>
        <v>0</v>
      </c>
      <c r="L21" s="177">
        <f t="shared" si="1"/>
        <v>0</v>
      </c>
      <c r="M21" s="177">
        <f t="shared" si="2"/>
        <v>0</v>
      </c>
      <c r="N21" s="177">
        <f t="shared" si="3"/>
        <v>0</v>
      </c>
      <c r="O21" s="374">
        <f t="shared" si="4"/>
        <v>0</v>
      </c>
      <c r="P21" s="3"/>
    </row>
    <row r="22" spans="1:16" ht="15">
      <c r="A22" s="400" t="s">
        <v>218</v>
      </c>
      <c r="B22" s="321" t="s">
        <v>48</v>
      </c>
      <c r="C22" s="318" t="s">
        <v>46</v>
      </c>
      <c r="D22" s="539">
        <v>64</v>
      </c>
      <c r="E22" s="177"/>
      <c r="F22" s="177"/>
      <c r="G22" s="177"/>
      <c r="H22" s="177"/>
      <c r="I22" s="177"/>
      <c r="J22" s="374"/>
      <c r="K22" s="373">
        <f t="shared" si="0"/>
        <v>0</v>
      </c>
      <c r="L22" s="177">
        <f t="shared" si="1"/>
        <v>0</v>
      </c>
      <c r="M22" s="177">
        <f t="shared" si="2"/>
        <v>0</v>
      </c>
      <c r="N22" s="177">
        <f t="shared" si="3"/>
        <v>0</v>
      </c>
      <c r="O22" s="374">
        <f t="shared" si="4"/>
        <v>0</v>
      </c>
      <c r="P22" s="3"/>
    </row>
    <row r="23" spans="1:15" ht="15">
      <c r="A23" s="401" t="s">
        <v>219</v>
      </c>
      <c r="B23" s="323" t="s">
        <v>50</v>
      </c>
      <c r="C23" s="324" t="s">
        <v>36</v>
      </c>
      <c r="D23" s="540">
        <v>1.1</v>
      </c>
      <c r="E23" s="177"/>
      <c r="F23" s="177"/>
      <c r="G23" s="177"/>
      <c r="H23" s="177"/>
      <c r="I23" s="177"/>
      <c r="J23" s="374"/>
      <c r="K23" s="373">
        <f t="shared" si="0"/>
        <v>0</v>
      </c>
      <c r="L23" s="177">
        <f t="shared" si="1"/>
        <v>0</v>
      </c>
      <c r="M23" s="177">
        <f t="shared" si="2"/>
        <v>0</v>
      </c>
      <c r="N23" s="177">
        <f t="shared" si="3"/>
        <v>0</v>
      </c>
      <c r="O23" s="374">
        <f t="shared" si="4"/>
        <v>0</v>
      </c>
    </row>
    <row r="24" spans="1:15" ht="15">
      <c r="A24" s="401" t="s">
        <v>220</v>
      </c>
      <c r="B24" s="323" t="s">
        <v>51</v>
      </c>
      <c r="C24" s="318" t="s">
        <v>46</v>
      </c>
      <c r="D24" s="539">
        <v>10</v>
      </c>
      <c r="E24" s="177"/>
      <c r="F24" s="177"/>
      <c r="G24" s="177"/>
      <c r="H24" s="177"/>
      <c r="I24" s="177"/>
      <c r="J24" s="374"/>
      <c r="K24" s="373">
        <f t="shared" si="0"/>
        <v>0</v>
      </c>
      <c r="L24" s="177">
        <f t="shared" si="1"/>
        <v>0</v>
      </c>
      <c r="M24" s="177">
        <f t="shared" si="2"/>
        <v>0</v>
      </c>
      <c r="N24" s="177">
        <f t="shared" si="3"/>
        <v>0</v>
      </c>
      <c r="O24" s="374">
        <f t="shared" si="4"/>
        <v>0</v>
      </c>
    </row>
    <row r="25" spans="1:18" s="40" customFormat="1" ht="15">
      <c r="A25" s="575" t="s">
        <v>17</v>
      </c>
      <c r="B25" s="576"/>
      <c r="C25" s="576"/>
      <c r="D25" s="576"/>
      <c r="E25" s="576"/>
      <c r="F25" s="576"/>
      <c r="G25" s="576"/>
      <c r="H25" s="576"/>
      <c r="I25" s="576"/>
      <c r="J25" s="577"/>
      <c r="K25" s="375">
        <f>SUM(K19:K23)</f>
        <v>0</v>
      </c>
      <c r="L25" s="335">
        <f>SUM(L19:L23)</f>
        <v>0</v>
      </c>
      <c r="M25" s="335">
        <f>SUM(M19:M23)</f>
        <v>0</v>
      </c>
      <c r="N25" s="335">
        <f>SUM(N19:N23)</f>
        <v>0</v>
      </c>
      <c r="O25" s="376">
        <f>SUM(O19:O23)</f>
        <v>0</v>
      </c>
      <c r="Q25" s="41"/>
      <c r="R25" s="41"/>
    </row>
    <row r="26" spans="1:18" s="40" customFormat="1" ht="15">
      <c r="A26" s="399"/>
      <c r="B26" s="315"/>
      <c r="C26" s="316"/>
      <c r="D26" s="317"/>
      <c r="E26" s="317"/>
      <c r="F26" s="317"/>
      <c r="G26" s="317"/>
      <c r="H26" s="317"/>
      <c r="I26" s="317"/>
      <c r="J26" s="378"/>
      <c r="K26" s="377"/>
      <c r="L26" s="317"/>
      <c r="M26" s="317"/>
      <c r="N26" s="317"/>
      <c r="O26" s="378"/>
      <c r="R26" s="41"/>
    </row>
    <row r="27" spans="1:18" ht="15">
      <c r="A27" s="578" t="s">
        <v>17</v>
      </c>
      <c r="B27" s="579"/>
      <c r="C27" s="579"/>
      <c r="D27" s="579"/>
      <c r="E27" s="579"/>
      <c r="F27" s="579"/>
      <c r="G27" s="579"/>
      <c r="H27" s="579"/>
      <c r="I27" s="579"/>
      <c r="J27" s="580"/>
      <c r="K27" s="381">
        <f>K16+K25</f>
        <v>0</v>
      </c>
      <c r="L27" s="336">
        <f>L16+L25</f>
        <v>0</v>
      </c>
      <c r="M27" s="336">
        <f>M16+M25</f>
        <v>0</v>
      </c>
      <c r="N27" s="336">
        <f>N16+N25</f>
        <v>0</v>
      </c>
      <c r="O27" s="382">
        <f>O16+O25</f>
        <v>0</v>
      </c>
      <c r="P27" s="3"/>
      <c r="R27" s="42"/>
    </row>
    <row r="28" spans="1:16" ht="15">
      <c r="A28" s="585" t="s">
        <v>434</v>
      </c>
      <c r="B28" s="586"/>
      <c r="C28" s="586"/>
      <c r="D28" s="586"/>
      <c r="E28" s="586"/>
      <c r="F28" s="586"/>
      <c r="G28" s="586"/>
      <c r="H28" s="586"/>
      <c r="I28" s="586"/>
      <c r="J28" s="587"/>
      <c r="K28" s="383"/>
      <c r="L28" s="324"/>
      <c r="M28" s="326">
        <f>M27*0.02</f>
        <v>0</v>
      </c>
      <c r="N28" s="324"/>
      <c r="O28" s="384">
        <f>SUM(L28:N28)</f>
        <v>0</v>
      </c>
      <c r="P28" s="3"/>
    </row>
    <row r="29" spans="1:17" s="40" customFormat="1" ht="15.75" thickBot="1">
      <c r="A29" s="581" t="s">
        <v>314</v>
      </c>
      <c r="B29" s="582"/>
      <c r="C29" s="582"/>
      <c r="D29" s="582"/>
      <c r="E29" s="582"/>
      <c r="F29" s="582"/>
      <c r="G29" s="582"/>
      <c r="H29" s="582"/>
      <c r="I29" s="582"/>
      <c r="J29" s="583"/>
      <c r="K29" s="385">
        <f>SUM(K27:K28)</f>
        <v>0</v>
      </c>
      <c r="L29" s="386">
        <f>SUM(L27:L28)</f>
        <v>0</v>
      </c>
      <c r="M29" s="386">
        <f>SUM(M27:M28)</f>
        <v>0</v>
      </c>
      <c r="N29" s="386">
        <f>SUM(N27:N28)</f>
        <v>0</v>
      </c>
      <c r="O29" s="387">
        <f>SUM(O27:O28)</f>
        <v>0</v>
      </c>
      <c r="Q29" s="41"/>
    </row>
    <row r="31" spans="1:12" s="1" customFormat="1" ht="15">
      <c r="A31" s="43"/>
      <c r="B31" s="337"/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2" s="1" customFormat="1" ht="15">
      <c r="A32" s="43"/>
      <c r="B32" s="337"/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1:12" s="1" customFormat="1" ht="15">
      <c r="A33" s="43"/>
      <c r="B33" s="338"/>
      <c r="C33" s="44"/>
      <c r="D33" s="44"/>
      <c r="E33" s="44"/>
      <c r="F33" s="44"/>
      <c r="G33" s="44"/>
      <c r="H33" s="44"/>
      <c r="I33" s="44"/>
      <c r="J33" s="44"/>
      <c r="K33" s="44"/>
      <c r="L33" s="44"/>
    </row>
    <row r="34" spans="1:12" s="1" customFormat="1" ht="15">
      <c r="A34" s="43"/>
      <c r="B34" s="337"/>
      <c r="C34" s="44"/>
      <c r="D34" s="44"/>
      <c r="E34" s="44"/>
      <c r="F34" s="44"/>
      <c r="G34" s="44"/>
      <c r="H34" s="44"/>
      <c r="I34" s="44"/>
      <c r="J34" s="44"/>
      <c r="K34" s="44"/>
      <c r="L34" s="44"/>
    </row>
    <row r="35" spans="1:12" s="1" customFormat="1" ht="15">
      <c r="A35" s="43"/>
      <c r="B35" s="4"/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2" s="1" customFormat="1" ht="1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sheetProtection selectLockedCells="1" selectUnlockedCells="1"/>
  <mergeCells count="20">
    <mergeCell ref="D10:D11"/>
    <mergeCell ref="E10:J10"/>
    <mergeCell ref="K10:N10"/>
    <mergeCell ref="A2:H2"/>
    <mergeCell ref="A4:H4"/>
    <mergeCell ref="A3:L3"/>
    <mergeCell ref="L7:M7"/>
    <mergeCell ref="A7:K7"/>
    <mergeCell ref="A6:B6"/>
    <mergeCell ref="A9:O9"/>
    <mergeCell ref="A1:E1"/>
    <mergeCell ref="A16:J16"/>
    <mergeCell ref="A25:J25"/>
    <mergeCell ref="A27:J27"/>
    <mergeCell ref="A29:J29"/>
    <mergeCell ref="A8:O8"/>
    <mergeCell ref="A28:J28"/>
    <mergeCell ref="A10:A11"/>
    <mergeCell ref="B10:B11"/>
    <mergeCell ref="C10:C11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R147"/>
  <sheetViews>
    <sheetView zoomScale="84" zoomScaleNormal="84" zoomScaleSheetLayoutView="85" zoomScalePageLayoutView="70" workbookViewId="0" topLeftCell="A1">
      <selection activeCell="A22" sqref="A22:J22"/>
    </sheetView>
  </sheetViews>
  <sheetFormatPr defaultColWidth="8.7109375" defaultRowHeight="15"/>
  <cols>
    <col min="1" max="1" width="5.7109375" style="45" customWidth="1"/>
    <col min="2" max="2" width="59.7109375" style="46" customWidth="1"/>
    <col min="3" max="3" width="7.00390625" style="90" customWidth="1"/>
    <col min="4" max="4" width="5.7109375" style="46" customWidth="1"/>
    <col min="5" max="5" width="8.140625" style="46" customWidth="1"/>
    <col min="6" max="6" width="10.7109375" style="46" customWidth="1"/>
    <col min="7" max="7" width="9.7109375" style="46" customWidth="1"/>
    <col min="8" max="8" width="9.140625" style="46" customWidth="1"/>
    <col min="9" max="9" width="8.7109375" style="46" customWidth="1"/>
    <col min="10" max="10" width="9.140625" style="46" customWidth="1"/>
    <col min="11" max="11" width="10.7109375" style="46" customWidth="1"/>
    <col min="12" max="12" width="12.00390625" style="46" customWidth="1"/>
    <col min="13" max="13" width="12.7109375" style="46" customWidth="1"/>
    <col min="14" max="14" width="12.140625" style="46" customWidth="1"/>
    <col min="15" max="15" width="12.7109375" style="46" customWidth="1"/>
    <col min="16" max="16" width="4.00390625" style="46" customWidth="1"/>
    <col min="17" max="17" width="6.421875" style="46" customWidth="1"/>
    <col min="18" max="16384" width="8.7109375" style="46" customWidth="1"/>
  </cols>
  <sheetData>
    <row r="1" spans="1:5" ht="15">
      <c r="A1" s="563" t="s">
        <v>438</v>
      </c>
      <c r="B1" s="563"/>
      <c r="C1" s="563"/>
      <c r="D1" s="563"/>
      <c r="E1" s="563"/>
    </row>
    <row r="2" spans="1:15" ht="15">
      <c r="A2" s="567" t="s">
        <v>341</v>
      </c>
      <c r="B2" s="567"/>
      <c r="C2" s="567"/>
      <c r="D2" s="567"/>
      <c r="E2" s="567"/>
      <c r="F2" s="567"/>
      <c r="G2" s="567"/>
      <c r="H2" s="567"/>
      <c r="I2" s="328"/>
      <c r="J2" s="328"/>
      <c r="K2" s="328"/>
      <c r="L2" s="328"/>
      <c r="M2" s="328"/>
      <c r="N2" s="328"/>
      <c r="O2" s="328"/>
    </row>
    <row r="3" spans="1:15" ht="15">
      <c r="A3" s="567" t="s">
        <v>342</v>
      </c>
      <c r="B3" s="567"/>
      <c r="C3" s="567"/>
      <c r="D3" s="567"/>
      <c r="E3" s="567"/>
      <c r="F3" s="567"/>
      <c r="G3" s="567"/>
      <c r="H3" s="567"/>
      <c r="I3" s="328"/>
      <c r="J3" s="328"/>
      <c r="K3" s="328"/>
      <c r="L3" s="328"/>
      <c r="M3" s="328"/>
      <c r="N3" s="328"/>
      <c r="O3" s="328"/>
    </row>
    <row r="4" spans="1:15" ht="15">
      <c r="A4" s="567" t="s">
        <v>343</v>
      </c>
      <c r="B4" s="567"/>
      <c r="C4" s="567"/>
      <c r="D4" s="567"/>
      <c r="E4" s="567"/>
      <c r="F4" s="567"/>
      <c r="G4" s="567"/>
      <c r="H4" s="567"/>
      <c r="I4" s="328"/>
      <c r="J4" s="328"/>
      <c r="K4" s="328"/>
      <c r="L4" s="328"/>
      <c r="M4" s="328"/>
      <c r="N4" s="328"/>
      <c r="O4" s="328"/>
    </row>
    <row r="5" spans="1:15" ht="15">
      <c r="A5" s="334"/>
      <c r="B5" s="334"/>
      <c r="C5" s="334"/>
      <c r="D5" s="334"/>
      <c r="E5" s="334"/>
      <c r="F5" s="334"/>
      <c r="G5" s="334"/>
      <c r="H5" s="334"/>
      <c r="I5" s="328"/>
      <c r="J5" s="328"/>
      <c r="K5" s="328"/>
      <c r="L5" s="328"/>
      <c r="M5" s="328"/>
      <c r="N5" s="328"/>
      <c r="O5" s="328"/>
    </row>
    <row r="6" spans="1:15" s="3" customFormat="1" ht="15">
      <c r="A6" s="598"/>
      <c r="B6" s="598"/>
      <c r="C6" s="598"/>
      <c r="D6" s="598"/>
      <c r="E6" s="598"/>
      <c r="F6" s="598"/>
      <c r="G6" s="598"/>
      <c r="H6" s="598"/>
      <c r="I6" s="598"/>
      <c r="J6" s="598"/>
      <c r="K6" s="598"/>
      <c r="L6" s="597" t="s">
        <v>309</v>
      </c>
      <c r="M6" s="597"/>
      <c r="N6" s="332">
        <f>O140</f>
        <v>0</v>
      </c>
      <c r="O6" s="333" t="s">
        <v>310</v>
      </c>
    </row>
    <row r="7" spans="1:15" s="3" customFormat="1" ht="15.75">
      <c r="A7" s="584" t="s">
        <v>339</v>
      </c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</row>
    <row r="8" spans="1:15" s="3" customFormat="1" ht="16.5" thickBot="1">
      <c r="A8" s="599" t="s">
        <v>426</v>
      </c>
      <c r="B8" s="599"/>
      <c r="C8" s="599"/>
      <c r="D8" s="599"/>
      <c r="E8" s="599"/>
      <c r="F8" s="599"/>
      <c r="G8" s="599"/>
      <c r="H8" s="599"/>
      <c r="I8" s="599"/>
      <c r="J8" s="599"/>
      <c r="K8" s="599"/>
      <c r="L8" s="599"/>
      <c r="M8" s="599"/>
      <c r="N8" s="599"/>
      <c r="O8" s="599"/>
    </row>
    <row r="9" spans="1:15" s="1" customFormat="1" ht="12.75" customHeight="1">
      <c r="A9" s="625" t="s">
        <v>20</v>
      </c>
      <c r="B9" s="613" t="s">
        <v>21</v>
      </c>
      <c r="C9" s="628" t="s">
        <v>22</v>
      </c>
      <c r="D9" s="630" t="s">
        <v>23</v>
      </c>
      <c r="E9" s="612" t="s">
        <v>24</v>
      </c>
      <c r="F9" s="612"/>
      <c r="G9" s="612"/>
      <c r="H9" s="612"/>
      <c r="I9" s="612"/>
      <c r="J9" s="612"/>
      <c r="K9" s="613" t="s">
        <v>25</v>
      </c>
      <c r="L9" s="613"/>
      <c r="M9" s="613"/>
      <c r="N9" s="613"/>
      <c r="O9" s="369"/>
    </row>
    <row r="10" spans="1:17" s="1" customFormat="1" ht="91.5" customHeight="1" thickBot="1">
      <c r="A10" s="626"/>
      <c r="B10" s="627"/>
      <c r="C10" s="629"/>
      <c r="D10" s="631"/>
      <c r="E10" s="370" t="s">
        <v>26</v>
      </c>
      <c r="F10" s="370" t="s">
        <v>216</v>
      </c>
      <c r="G10" s="370" t="s">
        <v>215</v>
      </c>
      <c r="H10" s="371" t="s">
        <v>6</v>
      </c>
      <c r="I10" s="370" t="s">
        <v>7</v>
      </c>
      <c r="J10" s="370" t="s">
        <v>29</v>
      </c>
      <c r="K10" s="370" t="s">
        <v>30</v>
      </c>
      <c r="L10" s="370" t="s">
        <v>5</v>
      </c>
      <c r="M10" s="370" t="s">
        <v>6</v>
      </c>
      <c r="N10" s="370" t="s">
        <v>7</v>
      </c>
      <c r="O10" s="372" t="s">
        <v>31</v>
      </c>
      <c r="Q10" s="370"/>
    </row>
    <row r="11" spans="1:15" ht="15">
      <c r="A11" s="402" t="s">
        <v>55</v>
      </c>
      <c r="B11" s="363" t="s">
        <v>56</v>
      </c>
      <c r="C11" s="368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403"/>
    </row>
    <row r="12" spans="1:15" s="3" customFormat="1" ht="57.75">
      <c r="A12" s="404" t="s">
        <v>53</v>
      </c>
      <c r="B12" s="194" t="s">
        <v>345</v>
      </c>
      <c r="C12" s="257" t="s">
        <v>57</v>
      </c>
      <c r="D12" s="176">
        <v>1</v>
      </c>
      <c r="E12" s="177"/>
      <c r="F12" s="258"/>
      <c r="G12" s="258"/>
      <c r="H12" s="553" t="s">
        <v>367</v>
      </c>
      <c r="I12" s="258"/>
      <c r="J12" s="177"/>
      <c r="K12" s="177"/>
      <c r="L12" s="177"/>
      <c r="M12" s="553" t="s">
        <v>367</v>
      </c>
      <c r="N12" s="177"/>
      <c r="O12" s="374"/>
    </row>
    <row r="13" spans="1:15" s="3" customFormat="1" ht="14.25">
      <c r="A13" s="555"/>
      <c r="B13" s="556"/>
      <c r="C13" s="557"/>
      <c r="D13" s="558"/>
      <c r="E13" s="559"/>
      <c r="F13" s="560"/>
      <c r="G13" s="560"/>
      <c r="H13" s="561"/>
      <c r="I13" s="560"/>
      <c r="J13" s="559"/>
      <c r="K13" s="559"/>
      <c r="L13" s="559"/>
      <c r="M13" s="561"/>
      <c r="N13" s="559"/>
      <c r="O13" s="562"/>
    </row>
    <row r="14" spans="1:15" s="3" customFormat="1" ht="43.5">
      <c r="A14" s="404" t="s">
        <v>54</v>
      </c>
      <c r="B14" s="194" t="s">
        <v>230</v>
      </c>
      <c r="C14" s="257" t="s">
        <v>57</v>
      </c>
      <c r="D14" s="176">
        <v>5</v>
      </c>
      <c r="E14" s="177"/>
      <c r="F14" s="258"/>
      <c r="G14" s="258"/>
      <c r="H14" s="553" t="s">
        <v>367</v>
      </c>
      <c r="I14" s="258"/>
      <c r="J14" s="177"/>
      <c r="K14" s="177"/>
      <c r="L14" s="177"/>
      <c r="M14" s="553" t="s">
        <v>367</v>
      </c>
      <c r="N14" s="177"/>
      <c r="O14" s="374"/>
    </row>
    <row r="15" spans="1:15" s="3" customFormat="1" ht="29.25">
      <c r="A15" s="404" t="s">
        <v>197</v>
      </c>
      <c r="B15" s="194" t="s">
        <v>231</v>
      </c>
      <c r="C15" s="259" t="s">
        <v>57</v>
      </c>
      <c r="D15" s="179">
        <v>4</v>
      </c>
      <c r="E15" s="177"/>
      <c r="F15" s="258"/>
      <c r="G15" s="258"/>
      <c r="H15" s="184"/>
      <c r="I15" s="258"/>
      <c r="J15" s="177"/>
      <c r="K15" s="177"/>
      <c r="L15" s="177"/>
      <c r="M15" s="177"/>
      <c r="N15" s="177"/>
      <c r="O15" s="374"/>
    </row>
    <row r="16" spans="1:17" s="47" customFormat="1" ht="29.25">
      <c r="A16" s="404" t="s">
        <v>218</v>
      </c>
      <c r="B16" s="194" t="s">
        <v>255</v>
      </c>
      <c r="C16" s="259" t="s">
        <v>57</v>
      </c>
      <c r="D16" s="179">
        <f>2+Q16</f>
        <v>2</v>
      </c>
      <c r="E16" s="177"/>
      <c r="F16" s="258"/>
      <c r="G16" s="258"/>
      <c r="H16" s="553" t="s">
        <v>367</v>
      </c>
      <c r="I16" s="184"/>
      <c r="J16" s="177"/>
      <c r="K16" s="177"/>
      <c r="L16" s="177"/>
      <c r="M16" s="553" t="s">
        <v>367</v>
      </c>
      <c r="N16" s="177"/>
      <c r="O16" s="374"/>
      <c r="Q16" s="3"/>
    </row>
    <row r="17" spans="1:17" s="47" customFormat="1" ht="44.25" customHeight="1">
      <c r="A17" s="404" t="s">
        <v>219</v>
      </c>
      <c r="B17" s="194" t="s">
        <v>256</v>
      </c>
      <c r="C17" s="194" t="s">
        <v>131</v>
      </c>
      <c r="D17" s="176">
        <v>1</v>
      </c>
      <c r="E17" s="177"/>
      <c r="F17" s="288"/>
      <c r="G17" s="288"/>
      <c r="H17" s="553" t="s">
        <v>367</v>
      </c>
      <c r="I17" s="427"/>
      <c r="J17" s="427"/>
      <c r="K17" s="427"/>
      <c r="L17" s="427"/>
      <c r="M17" s="553" t="s">
        <v>367</v>
      </c>
      <c r="N17" s="427"/>
      <c r="O17" s="429"/>
      <c r="Q17" s="3"/>
    </row>
    <row r="18" spans="1:17" s="47" customFormat="1" ht="29.25">
      <c r="A18" s="404" t="s">
        <v>220</v>
      </c>
      <c r="B18" s="262" t="s">
        <v>340</v>
      </c>
      <c r="C18" s="259" t="s">
        <v>46</v>
      </c>
      <c r="D18" s="179">
        <v>1</v>
      </c>
      <c r="E18" s="177"/>
      <c r="F18" s="258"/>
      <c r="G18" s="258"/>
      <c r="H18" s="553" t="s">
        <v>367</v>
      </c>
      <c r="I18" s="184"/>
      <c r="J18" s="177"/>
      <c r="K18" s="177"/>
      <c r="L18" s="177"/>
      <c r="M18" s="553" t="s">
        <v>367</v>
      </c>
      <c r="N18" s="177"/>
      <c r="O18" s="374"/>
      <c r="Q18" s="3"/>
    </row>
    <row r="19" spans="1:17" s="47" customFormat="1" ht="14.25">
      <c r="A19" s="404" t="s">
        <v>221</v>
      </c>
      <c r="B19" s="262" t="s">
        <v>257</v>
      </c>
      <c r="C19" s="259" t="s">
        <v>57</v>
      </c>
      <c r="D19" s="552" t="s">
        <v>222</v>
      </c>
      <c r="E19" s="177"/>
      <c r="F19" s="258"/>
      <c r="G19" s="258"/>
      <c r="H19" s="184"/>
      <c r="I19" s="184"/>
      <c r="J19" s="177"/>
      <c r="K19" s="177"/>
      <c r="L19" s="177"/>
      <c r="M19" s="177"/>
      <c r="N19" s="177"/>
      <c r="O19" s="374"/>
      <c r="Q19" s="3"/>
    </row>
    <row r="20" spans="1:17" s="47" customFormat="1" ht="29.25">
      <c r="A20" s="404" t="s">
        <v>222</v>
      </c>
      <c r="B20" s="262" t="s">
        <v>259</v>
      </c>
      <c r="C20" s="259" t="s">
        <v>46</v>
      </c>
      <c r="D20" s="179">
        <v>7</v>
      </c>
      <c r="E20" s="177"/>
      <c r="F20" s="258"/>
      <c r="G20" s="258"/>
      <c r="H20" s="553" t="s">
        <v>367</v>
      </c>
      <c r="I20" s="184"/>
      <c r="J20" s="177"/>
      <c r="K20" s="177"/>
      <c r="L20" s="177"/>
      <c r="M20" s="553" t="s">
        <v>367</v>
      </c>
      <c r="N20" s="177"/>
      <c r="O20" s="374"/>
      <c r="Q20" s="3"/>
    </row>
    <row r="21" spans="1:15" s="47" customFormat="1" ht="29.25">
      <c r="A21" s="404" t="s">
        <v>223</v>
      </c>
      <c r="B21" s="262" t="s">
        <v>258</v>
      </c>
      <c r="C21" s="259" t="s">
        <v>57</v>
      </c>
      <c r="D21" s="179">
        <v>6</v>
      </c>
      <c r="E21" s="177"/>
      <c r="F21" s="258"/>
      <c r="G21" s="258"/>
      <c r="H21" s="553" t="s">
        <v>367</v>
      </c>
      <c r="I21" s="184"/>
      <c r="J21" s="177"/>
      <c r="K21" s="177"/>
      <c r="L21" s="177"/>
      <c r="M21" s="553" t="s">
        <v>367</v>
      </c>
      <c r="N21" s="177"/>
      <c r="O21" s="374"/>
    </row>
    <row r="22" spans="1:15" s="1" customFormat="1" ht="15">
      <c r="A22" s="616" t="s">
        <v>317</v>
      </c>
      <c r="B22" s="617"/>
      <c r="C22" s="617"/>
      <c r="D22" s="617"/>
      <c r="E22" s="617"/>
      <c r="F22" s="617"/>
      <c r="G22" s="617"/>
      <c r="H22" s="617"/>
      <c r="I22" s="617"/>
      <c r="J22" s="618"/>
      <c r="K22" s="342">
        <f>SUM(K12:K21)</f>
        <v>0</v>
      </c>
      <c r="L22" s="343">
        <f>SUM(L12:L21)</f>
        <v>0</v>
      </c>
      <c r="M22" s="343">
        <f>SUM(M12:M21)</f>
        <v>0</v>
      </c>
      <c r="N22" s="343">
        <f>SUM(N12:N21)</f>
        <v>0</v>
      </c>
      <c r="O22" s="406">
        <f>SUM(O12:O21)</f>
        <v>0</v>
      </c>
    </row>
    <row r="23" spans="1:15" ht="15">
      <c r="A23" s="407" t="s">
        <v>60</v>
      </c>
      <c r="B23" s="255" t="s">
        <v>61</v>
      </c>
      <c r="C23" s="256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380"/>
    </row>
    <row r="24" spans="1:15" ht="45" customHeight="1">
      <c r="A24" s="609" t="s">
        <v>369</v>
      </c>
      <c r="B24" s="610"/>
      <c r="C24" s="610"/>
      <c r="D24" s="610"/>
      <c r="E24" s="610"/>
      <c r="F24" s="610"/>
      <c r="G24" s="610"/>
      <c r="H24" s="610"/>
      <c r="I24" s="610"/>
      <c r="J24" s="610"/>
      <c r="K24" s="610"/>
      <c r="L24" s="610"/>
      <c r="M24" s="610"/>
      <c r="N24" s="610"/>
      <c r="O24" s="611"/>
    </row>
    <row r="25" spans="1:15" ht="22.5">
      <c r="A25" s="408">
        <v>1</v>
      </c>
      <c r="B25" s="262" t="s">
        <v>346</v>
      </c>
      <c r="C25" s="263" t="s">
        <v>40</v>
      </c>
      <c r="D25" s="176">
        <v>36</v>
      </c>
      <c r="E25" s="177"/>
      <c r="F25" s="258"/>
      <c r="G25" s="258"/>
      <c r="H25" s="553" t="s">
        <v>367</v>
      </c>
      <c r="I25" s="184"/>
      <c r="J25" s="177"/>
      <c r="K25" s="177"/>
      <c r="L25" s="177"/>
      <c r="M25" s="553" t="s">
        <v>367</v>
      </c>
      <c r="N25" s="177"/>
      <c r="O25" s="374"/>
    </row>
    <row r="26" spans="1:15" ht="14.25">
      <c r="A26" s="408" t="s">
        <v>54</v>
      </c>
      <c r="B26" s="262" t="s">
        <v>347</v>
      </c>
      <c r="C26" s="263" t="s">
        <v>40</v>
      </c>
      <c r="D26" s="176">
        <v>26</v>
      </c>
      <c r="E26" s="177"/>
      <c r="F26" s="258"/>
      <c r="G26" s="258"/>
      <c r="H26" s="184"/>
      <c r="I26" s="258"/>
      <c r="J26" s="177"/>
      <c r="K26" s="177"/>
      <c r="L26" s="177"/>
      <c r="M26" s="177"/>
      <c r="N26" s="177"/>
      <c r="O26" s="374"/>
    </row>
    <row r="27" spans="1:15" ht="22.5">
      <c r="A27" s="408" t="s">
        <v>197</v>
      </c>
      <c r="B27" s="262" t="s">
        <v>348</v>
      </c>
      <c r="C27" s="257" t="s">
        <v>40</v>
      </c>
      <c r="D27" s="176">
        <v>360</v>
      </c>
      <c r="E27" s="177"/>
      <c r="F27" s="258"/>
      <c r="G27" s="258"/>
      <c r="H27" s="553" t="s">
        <v>367</v>
      </c>
      <c r="I27" s="184"/>
      <c r="J27" s="177"/>
      <c r="K27" s="177"/>
      <c r="L27" s="177"/>
      <c r="M27" s="553" t="s">
        <v>367</v>
      </c>
      <c r="N27" s="177"/>
      <c r="O27" s="374"/>
    </row>
    <row r="28" spans="1:15" ht="14.25">
      <c r="A28" s="408" t="s">
        <v>218</v>
      </c>
      <c r="B28" s="262" t="s">
        <v>62</v>
      </c>
      <c r="C28" s="257" t="s">
        <v>40</v>
      </c>
      <c r="D28" s="176">
        <v>357</v>
      </c>
      <c r="E28" s="177"/>
      <c r="F28" s="258"/>
      <c r="G28" s="258"/>
      <c r="H28" s="184"/>
      <c r="I28" s="258"/>
      <c r="J28" s="177"/>
      <c r="K28" s="177"/>
      <c r="L28" s="177"/>
      <c r="M28" s="177"/>
      <c r="N28" s="177"/>
      <c r="O28" s="374"/>
    </row>
    <row r="29" spans="1:15" ht="22.5">
      <c r="A29" s="408" t="s">
        <v>221</v>
      </c>
      <c r="B29" s="262" t="s">
        <v>283</v>
      </c>
      <c r="C29" s="257" t="s">
        <v>40</v>
      </c>
      <c r="D29" s="176">
        <v>12</v>
      </c>
      <c r="E29" s="177"/>
      <c r="F29" s="258"/>
      <c r="G29" s="258"/>
      <c r="H29" s="553" t="s">
        <v>367</v>
      </c>
      <c r="I29" s="184"/>
      <c r="J29" s="177"/>
      <c r="K29" s="177"/>
      <c r="L29" s="177"/>
      <c r="M29" s="553" t="s">
        <v>367</v>
      </c>
      <c r="N29" s="177"/>
      <c r="O29" s="374"/>
    </row>
    <row r="30" spans="1:15" ht="14.25">
      <c r="A30" s="408" t="s">
        <v>222</v>
      </c>
      <c r="B30" s="262" t="s">
        <v>63</v>
      </c>
      <c r="C30" s="257" t="s">
        <v>40</v>
      </c>
      <c r="D30" s="176">
        <v>6.5</v>
      </c>
      <c r="E30" s="177"/>
      <c r="F30" s="258"/>
      <c r="G30" s="258"/>
      <c r="H30" s="184"/>
      <c r="I30" s="258"/>
      <c r="J30" s="177"/>
      <c r="K30" s="177"/>
      <c r="L30" s="177"/>
      <c r="M30" s="177"/>
      <c r="N30" s="177"/>
      <c r="O30" s="374"/>
    </row>
    <row r="31" spans="1:15" ht="22.5">
      <c r="A31" s="408" t="s">
        <v>219</v>
      </c>
      <c r="B31" s="262" t="s">
        <v>349</v>
      </c>
      <c r="C31" s="257" t="s">
        <v>40</v>
      </c>
      <c r="D31" s="176">
        <v>6</v>
      </c>
      <c r="E31" s="177"/>
      <c r="F31" s="258"/>
      <c r="G31" s="258"/>
      <c r="H31" s="553" t="s">
        <v>367</v>
      </c>
      <c r="I31" s="184"/>
      <c r="J31" s="177"/>
      <c r="K31" s="177"/>
      <c r="L31" s="177"/>
      <c r="M31" s="553" t="s">
        <v>367</v>
      </c>
      <c r="N31" s="177"/>
      <c r="O31" s="374"/>
    </row>
    <row r="32" spans="1:15" ht="14.25">
      <c r="A32" s="408" t="s">
        <v>220</v>
      </c>
      <c r="B32" s="264" t="s">
        <v>350</v>
      </c>
      <c r="C32" s="265" t="s">
        <v>40</v>
      </c>
      <c r="D32" s="193">
        <v>3.5</v>
      </c>
      <c r="E32" s="177"/>
      <c r="F32" s="258"/>
      <c r="G32" s="184"/>
      <c r="H32" s="184"/>
      <c r="I32" s="184"/>
      <c r="J32" s="177"/>
      <c r="K32" s="177"/>
      <c r="L32" s="177"/>
      <c r="M32" s="177"/>
      <c r="N32" s="177"/>
      <c r="O32" s="374"/>
    </row>
    <row r="33" spans="1:15" ht="14.25">
      <c r="A33" s="408"/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409"/>
    </row>
    <row r="34" spans="1:15" ht="27.75" customHeight="1">
      <c r="A34" s="609" t="s">
        <v>368</v>
      </c>
      <c r="B34" s="610"/>
      <c r="C34" s="610"/>
      <c r="D34" s="610"/>
      <c r="E34" s="610"/>
      <c r="F34" s="610"/>
      <c r="G34" s="610"/>
      <c r="H34" s="610"/>
      <c r="I34" s="610"/>
      <c r="J34" s="610"/>
      <c r="K34" s="610"/>
      <c r="L34" s="610"/>
      <c r="M34" s="610"/>
      <c r="N34" s="610"/>
      <c r="O34" s="611"/>
    </row>
    <row r="35" spans="1:15" ht="22.5">
      <c r="A35" s="408" t="s">
        <v>221</v>
      </c>
      <c r="B35" s="262" t="s">
        <v>284</v>
      </c>
      <c r="C35" s="257" t="s">
        <v>40</v>
      </c>
      <c r="D35" s="176">
        <v>12</v>
      </c>
      <c r="E35" s="177"/>
      <c r="F35" s="258"/>
      <c r="G35" s="258"/>
      <c r="H35" s="553" t="s">
        <v>367</v>
      </c>
      <c r="I35" s="184"/>
      <c r="J35" s="177"/>
      <c r="K35" s="177"/>
      <c r="L35" s="177"/>
      <c r="M35" s="553" t="s">
        <v>367</v>
      </c>
      <c r="N35" s="177"/>
      <c r="O35" s="374"/>
    </row>
    <row r="36" spans="1:15" ht="14.25">
      <c r="A36" s="408" t="s">
        <v>222</v>
      </c>
      <c r="B36" s="262" t="s">
        <v>64</v>
      </c>
      <c r="C36" s="257" t="s">
        <v>40</v>
      </c>
      <c r="D36" s="176">
        <v>5.5</v>
      </c>
      <c r="E36" s="177"/>
      <c r="F36" s="258"/>
      <c r="G36" s="258"/>
      <c r="H36" s="184"/>
      <c r="I36" s="258"/>
      <c r="J36" s="177"/>
      <c r="K36" s="177"/>
      <c r="L36" s="177"/>
      <c r="M36" s="177"/>
      <c r="N36" s="177"/>
      <c r="O36" s="374"/>
    </row>
    <row r="37" spans="1:15" ht="15">
      <c r="A37" s="408" t="s">
        <v>223</v>
      </c>
      <c r="B37" s="266" t="s">
        <v>285</v>
      </c>
      <c r="C37" s="257" t="s">
        <v>57</v>
      </c>
      <c r="D37" s="176">
        <v>8</v>
      </c>
      <c r="E37" s="177"/>
      <c r="F37" s="258"/>
      <c r="G37" s="258"/>
      <c r="H37" s="184"/>
      <c r="I37" s="258"/>
      <c r="J37" s="177"/>
      <c r="K37" s="177"/>
      <c r="L37" s="177"/>
      <c r="M37" s="177"/>
      <c r="N37" s="177"/>
      <c r="O37" s="374"/>
    </row>
    <row r="38" spans="1:15" s="1" customFormat="1" ht="15">
      <c r="A38" s="616" t="s">
        <v>17</v>
      </c>
      <c r="B38" s="617"/>
      <c r="C38" s="617"/>
      <c r="D38" s="617"/>
      <c r="E38" s="617"/>
      <c r="F38" s="617"/>
      <c r="G38" s="617"/>
      <c r="H38" s="617"/>
      <c r="I38" s="617"/>
      <c r="J38" s="618"/>
      <c r="K38" s="342">
        <f>SUM(K25:K32,K35:K37)</f>
        <v>0</v>
      </c>
      <c r="L38" s="343">
        <f>SUM(L25:L37)</f>
        <v>0</v>
      </c>
      <c r="M38" s="343">
        <f>SUM(M25:M37)</f>
        <v>0</v>
      </c>
      <c r="N38" s="343">
        <f>SUM(N25:N37)</f>
        <v>0</v>
      </c>
      <c r="O38" s="406">
        <f>SUM(O25:O37)</f>
        <v>0</v>
      </c>
    </row>
    <row r="39" spans="1:15" ht="15">
      <c r="A39" s="410" t="s">
        <v>65</v>
      </c>
      <c r="B39" s="255" t="s">
        <v>66</v>
      </c>
      <c r="C39" s="256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380"/>
    </row>
    <row r="40" spans="1:15" ht="14.25">
      <c r="A40" s="609" t="s">
        <v>67</v>
      </c>
      <c r="B40" s="610"/>
      <c r="C40" s="610"/>
      <c r="D40" s="610"/>
      <c r="E40" s="610"/>
      <c r="F40" s="610"/>
      <c r="G40" s="610"/>
      <c r="H40" s="610"/>
      <c r="I40" s="610"/>
      <c r="J40" s="610"/>
      <c r="K40" s="610"/>
      <c r="L40" s="610"/>
      <c r="M40" s="610"/>
      <c r="N40" s="610"/>
      <c r="O40" s="611"/>
    </row>
    <row r="41" spans="1:17" ht="22.5">
      <c r="A41" s="408" t="s">
        <v>53</v>
      </c>
      <c r="B41" s="267" t="s">
        <v>351</v>
      </c>
      <c r="C41" s="263" t="s">
        <v>57</v>
      </c>
      <c r="D41" s="176">
        <v>1</v>
      </c>
      <c r="E41" s="177"/>
      <c r="F41" s="258"/>
      <c r="G41" s="177"/>
      <c r="H41" s="553" t="s">
        <v>367</v>
      </c>
      <c r="I41" s="184"/>
      <c r="J41" s="177"/>
      <c r="K41" s="177"/>
      <c r="L41" s="177"/>
      <c r="M41" s="553" t="s">
        <v>367</v>
      </c>
      <c r="N41" s="177"/>
      <c r="O41" s="374"/>
      <c r="Q41" s="86"/>
    </row>
    <row r="42" spans="1:17" ht="14.25">
      <c r="A42" s="609" t="s">
        <v>68</v>
      </c>
      <c r="B42" s="610"/>
      <c r="C42" s="610"/>
      <c r="D42" s="610"/>
      <c r="E42" s="610"/>
      <c r="F42" s="610"/>
      <c r="G42" s="610"/>
      <c r="H42" s="610"/>
      <c r="I42" s="610"/>
      <c r="J42" s="610"/>
      <c r="K42" s="610"/>
      <c r="L42" s="610"/>
      <c r="M42" s="610"/>
      <c r="N42" s="610"/>
      <c r="O42" s="611"/>
      <c r="Q42" s="86"/>
    </row>
    <row r="43" spans="1:17" ht="22.5">
      <c r="A43" s="408" t="s">
        <v>54</v>
      </c>
      <c r="B43" s="313" t="s">
        <v>352</v>
      </c>
      <c r="C43" s="263" t="s">
        <v>57</v>
      </c>
      <c r="D43" s="176">
        <v>2</v>
      </c>
      <c r="E43" s="177"/>
      <c r="F43" s="258"/>
      <c r="G43" s="177"/>
      <c r="H43" s="553" t="s">
        <v>367</v>
      </c>
      <c r="I43" s="184"/>
      <c r="J43" s="177"/>
      <c r="K43" s="177"/>
      <c r="L43" s="177"/>
      <c r="M43" s="553" t="s">
        <v>367</v>
      </c>
      <c r="N43" s="177"/>
      <c r="O43" s="374"/>
      <c r="Q43" s="86"/>
    </row>
    <row r="44" spans="1:17" ht="22.5">
      <c r="A44" s="408" t="s">
        <v>197</v>
      </c>
      <c r="B44" s="262" t="s">
        <v>353</v>
      </c>
      <c r="C44" s="263" t="s">
        <v>57</v>
      </c>
      <c r="D44" s="176">
        <v>2</v>
      </c>
      <c r="E44" s="177"/>
      <c r="F44" s="258"/>
      <c r="G44" s="177"/>
      <c r="H44" s="553" t="s">
        <v>367</v>
      </c>
      <c r="I44" s="184"/>
      <c r="J44" s="177"/>
      <c r="K44" s="177"/>
      <c r="L44" s="177"/>
      <c r="M44" s="553" t="s">
        <v>367</v>
      </c>
      <c r="N44" s="177"/>
      <c r="O44" s="374"/>
      <c r="Q44" s="86"/>
    </row>
    <row r="45" spans="1:17" ht="14.25">
      <c r="A45" s="609" t="s">
        <v>69</v>
      </c>
      <c r="B45" s="610"/>
      <c r="C45" s="610"/>
      <c r="D45" s="610"/>
      <c r="E45" s="610"/>
      <c r="F45" s="610"/>
      <c r="G45" s="610"/>
      <c r="H45" s="610"/>
      <c r="I45" s="610"/>
      <c r="J45" s="610"/>
      <c r="K45" s="610"/>
      <c r="L45" s="610"/>
      <c r="M45" s="610"/>
      <c r="N45" s="610"/>
      <c r="O45" s="611"/>
      <c r="Q45" s="86"/>
    </row>
    <row r="46" spans="1:17" ht="22.5">
      <c r="A46" s="408" t="s">
        <v>218</v>
      </c>
      <c r="B46" s="199" t="s">
        <v>354</v>
      </c>
      <c r="C46" s="263" t="s">
        <v>46</v>
      </c>
      <c r="D46" s="176">
        <v>2</v>
      </c>
      <c r="E46" s="177"/>
      <c r="F46" s="258"/>
      <c r="G46" s="177"/>
      <c r="H46" s="553" t="s">
        <v>367</v>
      </c>
      <c r="I46" s="184"/>
      <c r="J46" s="177"/>
      <c r="K46" s="177"/>
      <c r="L46" s="177"/>
      <c r="M46" s="553" t="s">
        <v>367</v>
      </c>
      <c r="N46" s="177"/>
      <c r="O46" s="374"/>
      <c r="Q46" s="86"/>
    </row>
    <row r="47" spans="1:17" ht="22.5">
      <c r="A47" s="408" t="s">
        <v>219</v>
      </c>
      <c r="B47" s="262" t="s">
        <v>355</v>
      </c>
      <c r="C47" s="263" t="s">
        <v>46</v>
      </c>
      <c r="D47" s="176">
        <v>1</v>
      </c>
      <c r="E47" s="177"/>
      <c r="F47" s="258"/>
      <c r="G47" s="177"/>
      <c r="H47" s="553" t="s">
        <v>367</v>
      </c>
      <c r="I47" s="184"/>
      <c r="J47" s="177"/>
      <c r="K47" s="177"/>
      <c r="L47" s="177"/>
      <c r="M47" s="553" t="s">
        <v>367</v>
      </c>
      <c r="N47" s="177"/>
      <c r="O47" s="374"/>
      <c r="Q47" s="86"/>
    </row>
    <row r="48" spans="1:17" ht="22.5">
      <c r="A48" s="408" t="s">
        <v>220</v>
      </c>
      <c r="B48" s="199" t="s">
        <v>356</v>
      </c>
      <c r="C48" s="263" t="s">
        <v>46</v>
      </c>
      <c r="D48" s="176">
        <v>1</v>
      </c>
      <c r="E48" s="177"/>
      <c r="F48" s="258"/>
      <c r="G48" s="177"/>
      <c r="H48" s="553" t="s">
        <v>367</v>
      </c>
      <c r="I48" s="184"/>
      <c r="J48" s="177"/>
      <c r="K48" s="177"/>
      <c r="L48" s="177"/>
      <c r="M48" s="553" t="s">
        <v>367</v>
      </c>
      <c r="N48" s="177"/>
      <c r="O48" s="374"/>
      <c r="Q48" s="86"/>
    </row>
    <row r="49" spans="1:17" ht="22.5">
      <c r="A49" s="408" t="s">
        <v>221</v>
      </c>
      <c r="B49" s="199" t="s">
        <v>357</v>
      </c>
      <c r="C49" s="263" t="s">
        <v>46</v>
      </c>
      <c r="D49" s="176">
        <v>1</v>
      </c>
      <c r="E49" s="177"/>
      <c r="F49" s="258"/>
      <c r="G49" s="177"/>
      <c r="H49" s="553" t="s">
        <v>367</v>
      </c>
      <c r="I49" s="184"/>
      <c r="J49" s="177"/>
      <c r="K49" s="177"/>
      <c r="L49" s="177"/>
      <c r="M49" s="553" t="s">
        <v>367</v>
      </c>
      <c r="N49" s="177"/>
      <c r="O49" s="374"/>
      <c r="Q49" s="86"/>
    </row>
    <row r="50" spans="1:17" ht="22.5">
      <c r="A50" s="408" t="s">
        <v>222</v>
      </c>
      <c r="B50" s="199" t="s">
        <v>358</v>
      </c>
      <c r="C50" s="263" t="s">
        <v>46</v>
      </c>
      <c r="D50" s="176">
        <v>1</v>
      </c>
      <c r="E50" s="177"/>
      <c r="F50" s="258"/>
      <c r="G50" s="177"/>
      <c r="H50" s="553" t="s">
        <v>367</v>
      </c>
      <c r="I50" s="184"/>
      <c r="J50" s="177"/>
      <c r="K50" s="177"/>
      <c r="L50" s="177"/>
      <c r="M50" s="553" t="s">
        <v>367</v>
      </c>
      <c r="N50" s="177"/>
      <c r="O50" s="374"/>
      <c r="Q50" s="86"/>
    </row>
    <row r="51" spans="1:17" ht="22.5">
      <c r="A51" s="408" t="s">
        <v>223</v>
      </c>
      <c r="B51" s="199" t="s">
        <v>359</v>
      </c>
      <c r="C51" s="263" t="s">
        <v>46</v>
      </c>
      <c r="D51" s="176">
        <v>2</v>
      </c>
      <c r="E51" s="177"/>
      <c r="F51" s="258"/>
      <c r="G51" s="177"/>
      <c r="H51" s="553" t="s">
        <v>367</v>
      </c>
      <c r="I51" s="184"/>
      <c r="J51" s="177"/>
      <c r="K51" s="177"/>
      <c r="L51" s="177"/>
      <c r="M51" s="553" t="s">
        <v>367</v>
      </c>
      <c r="N51" s="177"/>
      <c r="O51" s="374"/>
      <c r="Q51" s="86"/>
    </row>
    <row r="52" spans="1:17" ht="22.5">
      <c r="A52" s="408" t="s">
        <v>226</v>
      </c>
      <c r="B52" s="199" t="s">
        <v>360</v>
      </c>
      <c r="C52" s="263" t="s">
        <v>46</v>
      </c>
      <c r="D52" s="176">
        <v>2</v>
      </c>
      <c r="E52" s="177"/>
      <c r="F52" s="258"/>
      <c r="G52" s="177"/>
      <c r="H52" s="553" t="s">
        <v>367</v>
      </c>
      <c r="I52" s="184"/>
      <c r="J52" s="177"/>
      <c r="K52" s="177"/>
      <c r="L52" s="177"/>
      <c r="M52" s="553" t="s">
        <v>367</v>
      </c>
      <c r="N52" s="177"/>
      <c r="O52" s="374"/>
      <c r="Q52" s="86"/>
    </row>
    <row r="53" spans="1:17" ht="22.5">
      <c r="A53" s="408" t="s">
        <v>227</v>
      </c>
      <c r="B53" s="199" t="s">
        <v>364</v>
      </c>
      <c r="C53" s="263" t="s">
        <v>46</v>
      </c>
      <c r="D53" s="176">
        <v>1</v>
      </c>
      <c r="E53" s="177"/>
      <c r="F53" s="258"/>
      <c r="G53" s="177"/>
      <c r="H53" s="553" t="s">
        <v>367</v>
      </c>
      <c r="I53" s="184"/>
      <c r="J53" s="177"/>
      <c r="K53" s="177"/>
      <c r="L53" s="177"/>
      <c r="M53" s="553" t="s">
        <v>367</v>
      </c>
      <c r="N53" s="177"/>
      <c r="O53" s="374"/>
      <c r="Q53" s="86"/>
    </row>
    <row r="54" spans="1:17" ht="22.5">
      <c r="A54" s="408" t="s">
        <v>228</v>
      </c>
      <c r="B54" s="199" t="s">
        <v>363</v>
      </c>
      <c r="C54" s="263" t="s">
        <v>46</v>
      </c>
      <c r="D54" s="176">
        <v>1</v>
      </c>
      <c r="E54" s="177"/>
      <c r="F54" s="258"/>
      <c r="G54" s="177"/>
      <c r="H54" s="553" t="s">
        <v>367</v>
      </c>
      <c r="I54" s="184"/>
      <c r="J54" s="177"/>
      <c r="K54" s="177"/>
      <c r="L54" s="177"/>
      <c r="M54" s="553" t="s">
        <v>367</v>
      </c>
      <c r="N54" s="177"/>
      <c r="O54" s="374"/>
      <c r="Q54" s="86"/>
    </row>
    <row r="55" spans="1:17" ht="22.5">
      <c r="A55" s="408" t="s">
        <v>229</v>
      </c>
      <c r="B55" s="428" t="s">
        <v>361</v>
      </c>
      <c r="C55" s="263" t="s">
        <v>46</v>
      </c>
      <c r="D55" s="176">
        <v>1</v>
      </c>
      <c r="E55" s="177"/>
      <c r="F55" s="258"/>
      <c r="G55" s="177"/>
      <c r="H55" s="553" t="s">
        <v>367</v>
      </c>
      <c r="I55" s="184"/>
      <c r="J55" s="177"/>
      <c r="K55" s="177"/>
      <c r="L55" s="177"/>
      <c r="M55" s="553" t="s">
        <v>367</v>
      </c>
      <c r="N55" s="177"/>
      <c r="O55" s="374"/>
      <c r="Q55" s="86"/>
    </row>
    <row r="56" spans="1:17" ht="22.5">
      <c r="A56" s="408" t="s">
        <v>238</v>
      </c>
      <c r="B56" s="428" t="s">
        <v>362</v>
      </c>
      <c r="C56" s="263" t="s">
        <v>46</v>
      </c>
      <c r="D56" s="176">
        <v>1</v>
      </c>
      <c r="E56" s="177"/>
      <c r="F56" s="258"/>
      <c r="G56" s="177"/>
      <c r="H56" s="553" t="s">
        <v>367</v>
      </c>
      <c r="I56" s="184"/>
      <c r="J56" s="177"/>
      <c r="K56" s="177"/>
      <c r="L56" s="177"/>
      <c r="M56" s="553" t="s">
        <v>367</v>
      </c>
      <c r="N56" s="177"/>
      <c r="O56" s="374"/>
      <c r="Q56" s="86"/>
    </row>
    <row r="57" spans="1:17" ht="15" customHeight="1">
      <c r="A57" s="609" t="s">
        <v>70</v>
      </c>
      <c r="B57" s="610"/>
      <c r="C57" s="610"/>
      <c r="D57" s="610"/>
      <c r="E57" s="610"/>
      <c r="F57" s="610"/>
      <c r="G57" s="610"/>
      <c r="H57" s="610"/>
      <c r="I57" s="610"/>
      <c r="J57" s="610"/>
      <c r="K57" s="610"/>
      <c r="L57" s="610"/>
      <c r="M57" s="610"/>
      <c r="N57" s="610"/>
      <c r="O57" s="611"/>
      <c r="Q57" s="86"/>
    </row>
    <row r="58" spans="1:17" ht="22.5">
      <c r="A58" s="408" t="s">
        <v>232</v>
      </c>
      <c r="B58" s="267" t="s">
        <v>365</v>
      </c>
      <c r="C58" s="263" t="s">
        <v>57</v>
      </c>
      <c r="D58" s="176">
        <v>2</v>
      </c>
      <c r="E58" s="177"/>
      <c r="F58" s="258"/>
      <c r="G58" s="177"/>
      <c r="H58" s="553" t="s">
        <v>367</v>
      </c>
      <c r="I58" s="184"/>
      <c r="J58" s="177"/>
      <c r="K58" s="177"/>
      <c r="L58" s="177"/>
      <c r="M58" s="553" t="s">
        <v>367</v>
      </c>
      <c r="N58" s="177"/>
      <c r="O58" s="374"/>
      <c r="Q58" s="86"/>
    </row>
    <row r="59" spans="1:15" s="1" customFormat="1" ht="15">
      <c r="A59" s="616" t="s">
        <v>17</v>
      </c>
      <c r="B59" s="617"/>
      <c r="C59" s="617"/>
      <c r="D59" s="617"/>
      <c r="E59" s="617"/>
      <c r="F59" s="617"/>
      <c r="G59" s="617"/>
      <c r="H59" s="617"/>
      <c r="I59" s="617"/>
      <c r="J59" s="618"/>
      <c r="K59" s="342">
        <f>SUM(K41:K58)</f>
        <v>0</v>
      </c>
      <c r="L59" s="343">
        <f>SUM(L41:L58)</f>
        <v>0</v>
      </c>
      <c r="M59" s="343">
        <f>SUM(M41:M58)</f>
        <v>0</v>
      </c>
      <c r="N59" s="343">
        <f>SUM(N41:N58)</f>
        <v>0</v>
      </c>
      <c r="O59" s="406">
        <f>SUM(O41:O58)</f>
        <v>0</v>
      </c>
    </row>
    <row r="60" spans="1:15" ht="15">
      <c r="A60" s="410" t="s">
        <v>71</v>
      </c>
      <c r="B60" s="255" t="s">
        <v>72</v>
      </c>
      <c r="C60" s="256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380"/>
    </row>
    <row r="61" spans="1:15" ht="44.25" customHeight="1">
      <c r="A61" s="405" t="s">
        <v>53</v>
      </c>
      <c r="B61" s="266" t="s">
        <v>286</v>
      </c>
      <c r="C61" s="257" t="s">
        <v>57</v>
      </c>
      <c r="D61" s="176">
        <v>2</v>
      </c>
      <c r="E61" s="177"/>
      <c r="F61" s="258"/>
      <c r="G61" s="258"/>
      <c r="H61" s="553" t="s">
        <v>367</v>
      </c>
      <c r="I61" s="184"/>
      <c r="J61" s="177"/>
      <c r="K61" s="177"/>
      <c r="L61" s="177"/>
      <c r="M61" s="553" t="s">
        <v>367</v>
      </c>
      <c r="N61" s="177"/>
      <c r="O61" s="374"/>
    </row>
    <row r="62" spans="1:15" ht="44.25" customHeight="1">
      <c r="A62" s="405" t="s">
        <v>54</v>
      </c>
      <c r="B62" s="266" t="s">
        <v>371</v>
      </c>
      <c r="C62" s="257" t="s">
        <v>57</v>
      </c>
      <c r="D62" s="176">
        <v>1</v>
      </c>
      <c r="E62" s="177"/>
      <c r="F62" s="258"/>
      <c r="G62" s="258"/>
      <c r="H62" s="184"/>
      <c r="I62" s="184"/>
      <c r="J62" s="177"/>
      <c r="K62" s="177"/>
      <c r="L62" s="177"/>
      <c r="M62" s="177"/>
      <c r="N62" s="177"/>
      <c r="O62" s="374"/>
    </row>
    <row r="63" spans="1:15" ht="29.25">
      <c r="A63" s="405" t="s">
        <v>197</v>
      </c>
      <c r="B63" s="268" t="s">
        <v>233</v>
      </c>
      <c r="C63" s="259" t="s">
        <v>57</v>
      </c>
      <c r="D63" s="179">
        <v>4</v>
      </c>
      <c r="E63" s="177"/>
      <c r="F63" s="258"/>
      <c r="G63" s="258"/>
      <c r="H63" s="184"/>
      <c r="I63" s="184"/>
      <c r="J63" s="177"/>
      <c r="K63" s="177"/>
      <c r="L63" s="177"/>
      <c r="M63" s="177"/>
      <c r="N63" s="177"/>
      <c r="O63" s="374"/>
    </row>
    <row r="64" spans="1:15" s="6" customFormat="1" ht="30">
      <c r="A64" s="405" t="s">
        <v>218</v>
      </c>
      <c r="B64" s="269" t="s">
        <v>372</v>
      </c>
      <c r="C64" s="270" t="s">
        <v>43</v>
      </c>
      <c r="D64" s="176">
        <v>2</v>
      </c>
      <c r="E64" s="177"/>
      <c r="F64" s="258"/>
      <c r="G64" s="258"/>
      <c r="H64" s="183"/>
      <c r="I64" s="183"/>
      <c r="J64" s="177"/>
      <c r="K64" s="177"/>
      <c r="L64" s="177"/>
      <c r="M64" s="177"/>
      <c r="N64" s="177"/>
      <c r="O64" s="374"/>
    </row>
    <row r="65" spans="1:15" ht="43.5">
      <c r="A65" s="405" t="s">
        <v>219</v>
      </c>
      <c r="B65" s="271" t="s">
        <v>373</v>
      </c>
      <c r="C65" s="259" t="s">
        <v>234</v>
      </c>
      <c r="D65" s="176">
        <v>2</v>
      </c>
      <c r="E65" s="177"/>
      <c r="F65" s="258"/>
      <c r="G65" s="258"/>
      <c r="H65" s="177"/>
      <c r="I65" s="177"/>
      <c r="J65" s="177"/>
      <c r="K65" s="177"/>
      <c r="L65" s="177"/>
      <c r="M65" s="177"/>
      <c r="N65" s="177"/>
      <c r="O65" s="374"/>
    </row>
    <row r="66" spans="1:17" ht="15">
      <c r="A66" s="405" t="s">
        <v>220</v>
      </c>
      <c r="B66" s="271" t="s">
        <v>235</v>
      </c>
      <c r="C66" s="257" t="s">
        <v>57</v>
      </c>
      <c r="D66" s="176">
        <v>8</v>
      </c>
      <c r="E66" s="177"/>
      <c r="F66" s="258"/>
      <c r="G66" s="258"/>
      <c r="H66" s="177"/>
      <c r="I66" s="177"/>
      <c r="J66" s="177"/>
      <c r="K66" s="177"/>
      <c r="L66" s="177"/>
      <c r="M66" s="177"/>
      <c r="N66" s="177"/>
      <c r="O66" s="374"/>
      <c r="Q66" s="86"/>
    </row>
    <row r="67" spans="1:17" ht="15">
      <c r="A67" s="405" t="s">
        <v>221</v>
      </c>
      <c r="B67" s="271" t="s">
        <v>236</v>
      </c>
      <c r="C67" s="257" t="s">
        <v>57</v>
      </c>
      <c r="D67" s="176">
        <v>40</v>
      </c>
      <c r="E67" s="177"/>
      <c r="F67" s="258"/>
      <c r="G67" s="258"/>
      <c r="H67" s="177"/>
      <c r="I67" s="177"/>
      <c r="J67" s="177"/>
      <c r="K67" s="177"/>
      <c r="L67" s="177"/>
      <c r="M67" s="177"/>
      <c r="N67" s="177"/>
      <c r="O67" s="374"/>
      <c r="Q67" s="86"/>
    </row>
    <row r="68" spans="1:17" ht="29.25">
      <c r="A68" s="405" t="s">
        <v>222</v>
      </c>
      <c r="B68" s="271" t="s">
        <v>374</v>
      </c>
      <c r="C68" s="259" t="s">
        <v>234</v>
      </c>
      <c r="D68" s="176">
        <v>15</v>
      </c>
      <c r="E68" s="177"/>
      <c r="F68" s="258"/>
      <c r="G68" s="258"/>
      <c r="H68" s="177"/>
      <c r="I68" s="177"/>
      <c r="J68" s="177"/>
      <c r="K68" s="177"/>
      <c r="L68" s="177"/>
      <c r="M68" s="177"/>
      <c r="N68" s="177"/>
      <c r="O68" s="374"/>
      <c r="Q68" s="86"/>
    </row>
    <row r="69" spans="1:17" ht="29.25">
      <c r="A69" s="405" t="s">
        <v>223</v>
      </c>
      <c r="B69" s="271" t="s">
        <v>375</v>
      </c>
      <c r="C69" s="259" t="s">
        <v>234</v>
      </c>
      <c r="D69" s="176">
        <v>2</v>
      </c>
      <c r="E69" s="177"/>
      <c r="F69" s="258"/>
      <c r="G69" s="258"/>
      <c r="H69" s="177"/>
      <c r="I69" s="177"/>
      <c r="J69" s="177"/>
      <c r="K69" s="177"/>
      <c r="L69" s="177"/>
      <c r="M69" s="177"/>
      <c r="N69" s="177"/>
      <c r="O69" s="374"/>
      <c r="Q69" s="86"/>
    </row>
    <row r="70" spans="1:17" ht="15">
      <c r="A70" s="405" t="s">
        <v>226</v>
      </c>
      <c r="B70" s="271" t="s">
        <v>237</v>
      </c>
      <c r="C70" s="257" t="s">
        <v>57</v>
      </c>
      <c r="D70" s="176">
        <v>4</v>
      </c>
      <c r="E70" s="177"/>
      <c r="F70" s="258"/>
      <c r="G70" s="258"/>
      <c r="H70" s="184"/>
      <c r="I70" s="177"/>
      <c r="J70" s="177"/>
      <c r="K70" s="177"/>
      <c r="L70" s="177"/>
      <c r="M70" s="177"/>
      <c r="N70" s="177"/>
      <c r="O70" s="374"/>
      <c r="Q70" s="86"/>
    </row>
    <row r="71" spans="1:17" s="49" customFormat="1" ht="15">
      <c r="A71" s="405" t="s">
        <v>227</v>
      </c>
      <c r="B71" s="272" t="s">
        <v>287</v>
      </c>
      <c r="C71" s="223" t="s">
        <v>57</v>
      </c>
      <c r="D71" s="308">
        <v>8</v>
      </c>
      <c r="E71" s="273"/>
      <c r="F71" s="258"/>
      <c r="G71" s="258"/>
      <c r="H71" s="274"/>
      <c r="I71" s="274"/>
      <c r="J71" s="274"/>
      <c r="K71" s="275"/>
      <c r="L71" s="274"/>
      <c r="M71" s="274"/>
      <c r="N71" s="274"/>
      <c r="O71" s="411"/>
      <c r="P71" s="48"/>
      <c r="Q71" s="87"/>
    </row>
    <row r="72" spans="1:17" ht="15">
      <c r="A72" s="405" t="s">
        <v>228</v>
      </c>
      <c r="B72" s="272" t="s">
        <v>288</v>
      </c>
      <c r="C72" s="223" t="s">
        <v>57</v>
      </c>
      <c r="D72" s="308">
        <v>1</v>
      </c>
      <c r="E72" s="273"/>
      <c r="F72" s="258"/>
      <c r="G72" s="258"/>
      <c r="H72" s="274"/>
      <c r="I72" s="274"/>
      <c r="J72" s="274"/>
      <c r="K72" s="275"/>
      <c r="L72" s="274"/>
      <c r="M72" s="274"/>
      <c r="N72" s="274"/>
      <c r="O72" s="411"/>
      <c r="Q72" s="86"/>
    </row>
    <row r="73" spans="1:17" ht="15">
      <c r="A73" s="405" t="s">
        <v>229</v>
      </c>
      <c r="B73" s="272" t="s">
        <v>376</v>
      </c>
      <c r="C73" s="223" t="s">
        <v>57</v>
      </c>
      <c r="D73" s="308">
        <v>40</v>
      </c>
      <c r="E73" s="273"/>
      <c r="F73" s="258"/>
      <c r="G73" s="258"/>
      <c r="H73" s="274"/>
      <c r="I73" s="274"/>
      <c r="J73" s="274"/>
      <c r="K73" s="275"/>
      <c r="L73" s="274"/>
      <c r="M73" s="274"/>
      <c r="N73" s="274"/>
      <c r="O73" s="411"/>
      <c r="Q73" s="86"/>
    </row>
    <row r="74" spans="1:17" ht="15">
      <c r="A74" s="405" t="s">
        <v>238</v>
      </c>
      <c r="B74" s="272" t="s">
        <v>377</v>
      </c>
      <c r="C74" s="223" t="s">
        <v>57</v>
      </c>
      <c r="D74" s="308">
        <v>1</v>
      </c>
      <c r="E74" s="273"/>
      <c r="F74" s="258"/>
      <c r="G74" s="258"/>
      <c r="H74" s="274"/>
      <c r="I74" s="274"/>
      <c r="J74" s="274"/>
      <c r="K74" s="275"/>
      <c r="L74" s="274"/>
      <c r="M74" s="274"/>
      <c r="N74" s="274"/>
      <c r="O74" s="411"/>
      <c r="Q74" s="86"/>
    </row>
    <row r="75" spans="1:18" s="50" customFormat="1" ht="15">
      <c r="A75" s="405" t="s">
        <v>232</v>
      </c>
      <c r="B75" s="272" t="s">
        <v>289</v>
      </c>
      <c r="C75" s="223" t="s">
        <v>57</v>
      </c>
      <c r="D75" s="308">
        <v>9</v>
      </c>
      <c r="E75" s="273"/>
      <c r="F75" s="258"/>
      <c r="G75" s="258"/>
      <c r="H75" s="274"/>
      <c r="I75" s="274"/>
      <c r="J75" s="274"/>
      <c r="K75" s="275"/>
      <c r="L75" s="274"/>
      <c r="M75" s="274"/>
      <c r="N75" s="274"/>
      <c r="O75" s="411"/>
      <c r="P75" s="3"/>
      <c r="Q75" s="88"/>
      <c r="R75" s="49"/>
    </row>
    <row r="76" spans="1:18" s="50" customFormat="1" ht="15">
      <c r="A76" s="405" t="s">
        <v>239</v>
      </c>
      <c r="B76" s="272" t="s">
        <v>378</v>
      </c>
      <c r="C76" s="223" t="s">
        <v>57</v>
      </c>
      <c r="D76" s="308">
        <v>4</v>
      </c>
      <c r="E76" s="273"/>
      <c r="F76" s="258"/>
      <c r="G76" s="258"/>
      <c r="H76" s="274"/>
      <c r="I76" s="274"/>
      <c r="J76" s="274"/>
      <c r="K76" s="275"/>
      <c r="L76" s="274"/>
      <c r="M76" s="274"/>
      <c r="N76" s="274"/>
      <c r="O76" s="411"/>
      <c r="P76" s="3"/>
      <c r="Q76" s="88"/>
      <c r="R76" s="49"/>
    </row>
    <row r="77" spans="1:18" s="50" customFormat="1" ht="15">
      <c r="A77" s="405" t="s">
        <v>240</v>
      </c>
      <c r="B77" s="272" t="s">
        <v>379</v>
      </c>
      <c r="C77" s="223" t="s">
        <v>57</v>
      </c>
      <c r="D77" s="308">
        <v>1</v>
      </c>
      <c r="E77" s="273"/>
      <c r="F77" s="258"/>
      <c r="G77" s="258"/>
      <c r="H77" s="274"/>
      <c r="I77" s="274"/>
      <c r="J77" s="274"/>
      <c r="K77" s="275"/>
      <c r="L77" s="274"/>
      <c r="M77" s="274"/>
      <c r="N77" s="274"/>
      <c r="O77" s="411"/>
      <c r="P77" s="3"/>
      <c r="Q77" s="88"/>
      <c r="R77" s="49"/>
    </row>
    <row r="78" spans="1:18" s="50" customFormat="1" ht="15">
      <c r="A78" s="405" t="s">
        <v>241</v>
      </c>
      <c r="B78" s="272" t="s">
        <v>380</v>
      </c>
      <c r="C78" s="223" t="s">
        <v>57</v>
      </c>
      <c r="D78" s="308">
        <v>7</v>
      </c>
      <c r="E78" s="273"/>
      <c r="F78" s="258"/>
      <c r="G78" s="258"/>
      <c r="H78" s="274"/>
      <c r="I78" s="274"/>
      <c r="J78" s="274"/>
      <c r="K78" s="275"/>
      <c r="L78" s="274"/>
      <c r="M78" s="274"/>
      <c r="N78" s="274"/>
      <c r="O78" s="411"/>
      <c r="P78" s="3"/>
      <c r="Q78" s="88"/>
      <c r="R78" s="49"/>
    </row>
    <row r="79" spans="1:18" s="50" customFormat="1" ht="15">
      <c r="A79" s="405" t="s">
        <v>242</v>
      </c>
      <c r="B79" s="272" t="s">
        <v>381</v>
      </c>
      <c r="C79" s="223" t="s">
        <v>57</v>
      </c>
      <c r="D79" s="308">
        <v>2</v>
      </c>
      <c r="E79" s="273"/>
      <c r="F79" s="258"/>
      <c r="G79" s="258"/>
      <c r="H79" s="274"/>
      <c r="I79" s="274"/>
      <c r="J79" s="274"/>
      <c r="K79" s="275"/>
      <c r="L79" s="274"/>
      <c r="M79" s="274"/>
      <c r="N79" s="274"/>
      <c r="O79" s="411"/>
      <c r="P79" s="3"/>
      <c r="Q79" s="88"/>
      <c r="R79" s="49"/>
    </row>
    <row r="80" spans="1:18" s="50" customFormat="1" ht="15">
      <c r="A80" s="405" t="s">
        <v>243</v>
      </c>
      <c r="B80" s="272" t="s">
        <v>389</v>
      </c>
      <c r="C80" s="223" t="s">
        <v>57</v>
      </c>
      <c r="D80" s="308">
        <v>2</v>
      </c>
      <c r="E80" s="273"/>
      <c r="F80" s="258"/>
      <c r="G80" s="258"/>
      <c r="H80" s="274"/>
      <c r="I80" s="274"/>
      <c r="J80" s="274"/>
      <c r="K80" s="275"/>
      <c r="L80" s="274"/>
      <c r="M80" s="274"/>
      <c r="N80" s="274"/>
      <c r="O80" s="411"/>
      <c r="P80" s="3"/>
      <c r="Q80" s="88"/>
      <c r="R80" s="49"/>
    </row>
    <row r="81" spans="1:17" ht="14.25">
      <c r="A81" s="609" t="s">
        <v>73</v>
      </c>
      <c r="B81" s="610"/>
      <c r="C81" s="610"/>
      <c r="D81" s="610"/>
      <c r="E81" s="610"/>
      <c r="F81" s="610"/>
      <c r="G81" s="610"/>
      <c r="H81" s="610"/>
      <c r="I81" s="610"/>
      <c r="J81" s="610"/>
      <c r="K81" s="610"/>
      <c r="L81" s="610"/>
      <c r="M81" s="610"/>
      <c r="N81" s="610"/>
      <c r="O81" s="611"/>
      <c r="Q81" s="86"/>
    </row>
    <row r="82" spans="1:17" ht="29.25">
      <c r="A82" s="408" t="s">
        <v>246</v>
      </c>
      <c r="B82" s="266" t="s">
        <v>260</v>
      </c>
      <c r="C82" s="257" t="s">
        <v>74</v>
      </c>
      <c r="D82" s="176">
        <v>2</v>
      </c>
      <c r="E82" s="177"/>
      <c r="F82" s="258"/>
      <c r="G82" s="258"/>
      <c r="H82" s="184"/>
      <c r="I82" s="177"/>
      <c r="J82" s="177"/>
      <c r="K82" s="177"/>
      <c r="L82" s="177"/>
      <c r="M82" s="177"/>
      <c r="N82" s="177"/>
      <c r="O82" s="374"/>
      <c r="Q82" s="86"/>
    </row>
    <row r="83" spans="1:17" ht="29.25">
      <c r="A83" s="408" t="s">
        <v>247</v>
      </c>
      <c r="B83" s="266" t="s">
        <v>261</v>
      </c>
      <c r="C83" s="257" t="s">
        <v>74</v>
      </c>
      <c r="D83" s="176">
        <v>4</v>
      </c>
      <c r="E83" s="177"/>
      <c r="F83" s="258"/>
      <c r="G83" s="258"/>
      <c r="H83" s="184"/>
      <c r="I83" s="177"/>
      <c r="J83" s="177"/>
      <c r="K83" s="177"/>
      <c r="L83" s="177"/>
      <c r="M83" s="177"/>
      <c r="N83" s="177"/>
      <c r="O83" s="374"/>
      <c r="Q83" s="86"/>
    </row>
    <row r="84" spans="1:17" ht="29.25">
      <c r="A84" s="408" t="s">
        <v>250</v>
      </c>
      <c r="B84" s="266" t="s">
        <v>262</v>
      </c>
      <c r="C84" s="257" t="s">
        <v>74</v>
      </c>
      <c r="D84" s="176">
        <v>2</v>
      </c>
      <c r="E84" s="177"/>
      <c r="F84" s="258"/>
      <c r="G84" s="258"/>
      <c r="H84" s="184"/>
      <c r="I84" s="177"/>
      <c r="J84" s="177"/>
      <c r="K84" s="177"/>
      <c r="L84" s="177"/>
      <c r="M84" s="177"/>
      <c r="N84" s="177"/>
      <c r="O84" s="374"/>
      <c r="Q84" s="86"/>
    </row>
    <row r="85" spans="1:17" ht="29.25">
      <c r="A85" s="408" t="s">
        <v>251</v>
      </c>
      <c r="B85" s="262" t="s">
        <v>290</v>
      </c>
      <c r="C85" s="257" t="s">
        <v>75</v>
      </c>
      <c r="D85" s="176">
        <v>2</v>
      </c>
      <c r="E85" s="177"/>
      <c r="F85" s="258"/>
      <c r="G85" s="258"/>
      <c r="H85" s="184"/>
      <c r="I85" s="177"/>
      <c r="J85" s="177"/>
      <c r="K85" s="177"/>
      <c r="L85" s="177"/>
      <c r="M85" s="177"/>
      <c r="N85" s="177"/>
      <c r="O85" s="374"/>
      <c r="Q85" s="86"/>
    </row>
    <row r="86" spans="1:15" s="1" customFormat="1" ht="15">
      <c r="A86" s="616" t="s">
        <v>17</v>
      </c>
      <c r="B86" s="616"/>
      <c r="C86" s="616"/>
      <c r="D86" s="616"/>
      <c r="E86" s="616"/>
      <c r="F86" s="616"/>
      <c r="G86" s="616"/>
      <c r="H86" s="616"/>
      <c r="I86" s="616"/>
      <c r="J86" s="616"/>
      <c r="K86" s="342">
        <f>SUM(K61:K85)</f>
        <v>0</v>
      </c>
      <c r="L86" s="343">
        <f>SUM(L61:L85)</f>
        <v>0</v>
      </c>
      <c r="M86" s="343">
        <f>SUM(M61:M85)</f>
        <v>0</v>
      </c>
      <c r="N86" s="343">
        <f>SUM(N61:N85)</f>
        <v>0</v>
      </c>
      <c r="O86" s="406">
        <f>SUM(O61:O85)</f>
        <v>0</v>
      </c>
    </row>
    <row r="87" spans="1:15" s="1" customFormat="1" ht="15">
      <c r="A87" s="379">
        <v>5</v>
      </c>
      <c r="B87" s="255" t="s">
        <v>76</v>
      </c>
      <c r="C87" s="256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380"/>
    </row>
    <row r="88" spans="1:15" ht="14.25">
      <c r="A88" s="609" t="s">
        <v>77</v>
      </c>
      <c r="B88" s="610"/>
      <c r="C88" s="610"/>
      <c r="D88" s="610"/>
      <c r="E88" s="610"/>
      <c r="F88" s="610"/>
      <c r="G88" s="610"/>
      <c r="H88" s="610"/>
      <c r="I88" s="610"/>
      <c r="J88" s="610"/>
      <c r="K88" s="610"/>
      <c r="L88" s="610"/>
      <c r="M88" s="610"/>
      <c r="N88" s="610"/>
      <c r="O88" s="611"/>
    </row>
    <row r="89" spans="1:15" ht="14.25">
      <c r="A89" s="408" t="s">
        <v>53</v>
      </c>
      <c r="B89" s="267" t="s">
        <v>320</v>
      </c>
      <c r="C89" s="257" t="s">
        <v>57</v>
      </c>
      <c r="D89" s="176">
        <v>8</v>
      </c>
      <c r="E89" s="177"/>
      <c r="F89" s="258"/>
      <c r="G89" s="177"/>
      <c r="H89" s="184"/>
      <c r="I89" s="177"/>
      <c r="J89" s="177"/>
      <c r="K89" s="177"/>
      <c r="L89" s="177"/>
      <c r="M89" s="177"/>
      <c r="N89" s="177"/>
      <c r="O89" s="374"/>
    </row>
    <row r="90" spans="1:15" ht="14.25">
      <c r="A90" s="408" t="s">
        <v>54</v>
      </c>
      <c r="B90" s="267" t="s">
        <v>319</v>
      </c>
      <c r="C90" s="257" t="s">
        <v>57</v>
      </c>
      <c r="D90" s="176">
        <v>1</v>
      </c>
      <c r="E90" s="177"/>
      <c r="F90" s="258"/>
      <c r="G90" s="177"/>
      <c r="H90" s="184"/>
      <c r="I90" s="177"/>
      <c r="J90" s="177"/>
      <c r="K90" s="177"/>
      <c r="L90" s="177"/>
      <c r="M90" s="177"/>
      <c r="N90" s="177"/>
      <c r="O90" s="374"/>
    </row>
    <row r="91" spans="1:15" ht="14.25">
      <c r="A91" s="408" t="s">
        <v>197</v>
      </c>
      <c r="B91" s="267" t="s">
        <v>382</v>
      </c>
      <c r="C91" s="257" t="s">
        <v>57</v>
      </c>
      <c r="D91" s="176">
        <v>40</v>
      </c>
      <c r="E91" s="177"/>
      <c r="F91" s="258"/>
      <c r="G91" s="177"/>
      <c r="H91" s="184"/>
      <c r="I91" s="177"/>
      <c r="J91" s="177"/>
      <c r="K91" s="177"/>
      <c r="L91" s="177"/>
      <c r="M91" s="177"/>
      <c r="N91" s="177"/>
      <c r="O91" s="374"/>
    </row>
    <row r="92" spans="1:15" ht="14.25">
      <c r="A92" s="408" t="s">
        <v>218</v>
      </c>
      <c r="B92" s="267" t="s">
        <v>318</v>
      </c>
      <c r="C92" s="257" t="s">
        <v>57</v>
      </c>
      <c r="D92" s="176">
        <v>25</v>
      </c>
      <c r="E92" s="177"/>
      <c r="F92" s="258"/>
      <c r="G92" s="177"/>
      <c r="H92" s="184"/>
      <c r="I92" s="177"/>
      <c r="J92" s="177"/>
      <c r="K92" s="177"/>
      <c r="L92" s="177"/>
      <c r="M92" s="177"/>
      <c r="N92" s="177"/>
      <c r="O92" s="374"/>
    </row>
    <row r="93" spans="1:15" ht="14.25">
      <c r="A93" s="408" t="s">
        <v>219</v>
      </c>
      <c r="B93" s="267" t="s">
        <v>383</v>
      </c>
      <c r="C93" s="257" t="s">
        <v>57</v>
      </c>
      <c r="D93" s="176">
        <v>6</v>
      </c>
      <c r="E93" s="177"/>
      <c r="F93" s="258"/>
      <c r="G93" s="177"/>
      <c r="H93" s="184"/>
      <c r="I93" s="177"/>
      <c r="J93" s="177"/>
      <c r="K93" s="177"/>
      <c r="L93" s="177"/>
      <c r="M93" s="177"/>
      <c r="N93" s="177"/>
      <c r="O93" s="374"/>
    </row>
    <row r="94" spans="1:15" ht="14.25">
      <c r="A94" s="408" t="s">
        <v>220</v>
      </c>
      <c r="B94" s="267" t="s">
        <v>384</v>
      </c>
      <c r="C94" s="257" t="s">
        <v>57</v>
      </c>
      <c r="D94" s="176">
        <v>4</v>
      </c>
      <c r="E94" s="177"/>
      <c r="F94" s="258"/>
      <c r="G94" s="177"/>
      <c r="H94" s="184"/>
      <c r="I94" s="177"/>
      <c r="J94" s="177"/>
      <c r="K94" s="177"/>
      <c r="L94" s="177"/>
      <c r="M94" s="177"/>
      <c r="N94" s="177"/>
      <c r="O94" s="374"/>
    </row>
    <row r="95" spans="1:15" ht="15">
      <c r="A95" s="412"/>
      <c r="B95" s="276" t="s">
        <v>78</v>
      </c>
      <c r="C95" s="263"/>
      <c r="D95" s="176"/>
      <c r="E95" s="277"/>
      <c r="F95" s="278"/>
      <c r="G95" s="278"/>
      <c r="H95" s="278"/>
      <c r="I95" s="278"/>
      <c r="J95" s="278"/>
      <c r="K95" s="278"/>
      <c r="L95" s="278"/>
      <c r="M95" s="278"/>
      <c r="N95" s="278"/>
      <c r="O95" s="413"/>
    </row>
    <row r="96" spans="1:15" ht="33.75" customHeight="1">
      <c r="A96" s="609" t="s">
        <v>244</v>
      </c>
      <c r="B96" s="610"/>
      <c r="C96" s="610"/>
      <c r="D96" s="610"/>
      <c r="E96" s="610"/>
      <c r="F96" s="610"/>
      <c r="G96" s="610"/>
      <c r="H96" s="610"/>
      <c r="I96" s="610"/>
      <c r="J96" s="610"/>
      <c r="K96" s="610"/>
      <c r="L96" s="610"/>
      <c r="M96" s="610"/>
      <c r="N96" s="610"/>
      <c r="O96" s="611"/>
    </row>
    <row r="97" spans="1:15" ht="14.25">
      <c r="A97" s="408" t="s">
        <v>221</v>
      </c>
      <c r="B97" s="262" t="s">
        <v>366</v>
      </c>
      <c r="C97" s="263" t="s">
        <v>57</v>
      </c>
      <c r="D97" s="176">
        <v>8</v>
      </c>
      <c r="E97" s="177"/>
      <c r="F97" s="258"/>
      <c r="G97" s="177"/>
      <c r="H97" s="184"/>
      <c r="I97" s="177"/>
      <c r="J97" s="177"/>
      <c r="K97" s="177"/>
      <c r="L97" s="177"/>
      <c r="M97" s="177"/>
      <c r="N97" s="177"/>
      <c r="O97" s="374"/>
    </row>
    <row r="98" spans="1:15" ht="14.25">
      <c r="A98" s="408" t="s">
        <v>222</v>
      </c>
      <c r="B98" s="262" t="s">
        <v>245</v>
      </c>
      <c r="C98" s="263" t="s">
        <v>57</v>
      </c>
      <c r="D98" s="176">
        <v>1</v>
      </c>
      <c r="E98" s="177"/>
      <c r="F98" s="258"/>
      <c r="G98" s="177"/>
      <c r="H98" s="184"/>
      <c r="I98" s="177"/>
      <c r="J98" s="177"/>
      <c r="K98" s="177"/>
      <c r="L98" s="177"/>
      <c r="M98" s="177"/>
      <c r="N98" s="177"/>
      <c r="O98" s="374"/>
    </row>
    <row r="99" spans="1:15" ht="14.25">
      <c r="A99" s="408" t="s">
        <v>223</v>
      </c>
      <c r="B99" s="262" t="s">
        <v>385</v>
      </c>
      <c r="C99" s="263" t="s">
        <v>57</v>
      </c>
      <c r="D99" s="176">
        <v>40</v>
      </c>
      <c r="E99" s="177"/>
      <c r="F99" s="258"/>
      <c r="G99" s="177"/>
      <c r="H99" s="184"/>
      <c r="I99" s="177"/>
      <c r="J99" s="177"/>
      <c r="K99" s="177"/>
      <c r="L99" s="177"/>
      <c r="M99" s="177"/>
      <c r="N99" s="177"/>
      <c r="O99" s="374"/>
    </row>
    <row r="100" spans="1:15" ht="14.25">
      <c r="A100" s="408" t="s">
        <v>226</v>
      </c>
      <c r="B100" s="262" t="s">
        <v>80</v>
      </c>
      <c r="C100" s="263" t="s">
        <v>57</v>
      </c>
      <c r="D100" s="176">
        <v>25</v>
      </c>
      <c r="E100" s="177"/>
      <c r="F100" s="258"/>
      <c r="G100" s="177"/>
      <c r="H100" s="184"/>
      <c r="I100" s="177"/>
      <c r="J100" s="177"/>
      <c r="K100" s="177"/>
      <c r="L100" s="177"/>
      <c r="M100" s="177"/>
      <c r="N100" s="177"/>
      <c r="O100" s="374"/>
    </row>
    <row r="101" spans="1:15" ht="14.25">
      <c r="A101" s="408" t="s">
        <v>227</v>
      </c>
      <c r="B101" s="262" t="s">
        <v>386</v>
      </c>
      <c r="C101" s="263" t="s">
        <v>57</v>
      </c>
      <c r="D101" s="176">
        <v>6</v>
      </c>
      <c r="E101" s="177"/>
      <c r="F101" s="258"/>
      <c r="G101" s="177"/>
      <c r="H101" s="184"/>
      <c r="I101" s="177"/>
      <c r="J101" s="177"/>
      <c r="K101" s="177"/>
      <c r="L101" s="177"/>
      <c r="M101" s="177"/>
      <c r="N101" s="177"/>
      <c r="O101" s="374"/>
    </row>
    <row r="102" spans="1:15" ht="14.25">
      <c r="A102" s="408" t="s">
        <v>228</v>
      </c>
      <c r="B102" s="262" t="s">
        <v>81</v>
      </c>
      <c r="C102" s="263" t="s">
        <v>57</v>
      </c>
      <c r="D102" s="176">
        <v>8</v>
      </c>
      <c r="E102" s="177"/>
      <c r="F102" s="258"/>
      <c r="G102" s="177"/>
      <c r="H102" s="184"/>
      <c r="I102" s="177"/>
      <c r="J102" s="177"/>
      <c r="K102" s="177"/>
      <c r="L102" s="177"/>
      <c r="M102" s="177"/>
      <c r="N102" s="177"/>
      <c r="O102" s="374"/>
    </row>
    <row r="103" spans="1:15" ht="15">
      <c r="A103" s="414"/>
      <c r="B103" s="279" t="s">
        <v>82</v>
      </c>
      <c r="C103" s="263"/>
      <c r="D103" s="176"/>
      <c r="E103" s="277"/>
      <c r="F103" s="278"/>
      <c r="G103" s="278"/>
      <c r="H103" s="184"/>
      <c r="I103" s="278"/>
      <c r="J103" s="278"/>
      <c r="K103" s="278"/>
      <c r="L103" s="278"/>
      <c r="M103" s="278"/>
      <c r="N103" s="278"/>
      <c r="O103" s="413"/>
    </row>
    <row r="104" spans="1:15" ht="14.25" customHeight="1">
      <c r="A104" s="609" t="s">
        <v>83</v>
      </c>
      <c r="B104" s="610"/>
      <c r="C104" s="610"/>
      <c r="D104" s="610"/>
      <c r="E104" s="610"/>
      <c r="F104" s="610"/>
      <c r="G104" s="610"/>
      <c r="H104" s="610"/>
      <c r="I104" s="610"/>
      <c r="J104" s="610"/>
      <c r="K104" s="610"/>
      <c r="L104" s="610"/>
      <c r="M104" s="610"/>
      <c r="N104" s="610"/>
      <c r="O104" s="611"/>
    </row>
    <row r="105" spans="1:15" ht="14.25">
      <c r="A105" s="408" t="s">
        <v>229</v>
      </c>
      <c r="B105" s="268" t="s">
        <v>79</v>
      </c>
      <c r="C105" s="263" t="s">
        <v>57</v>
      </c>
      <c r="D105" s="176">
        <v>4</v>
      </c>
      <c r="E105" s="177"/>
      <c r="F105" s="258"/>
      <c r="G105" s="177"/>
      <c r="H105" s="184"/>
      <c r="I105" s="177"/>
      <c r="J105" s="177"/>
      <c r="K105" s="177"/>
      <c r="L105" s="177"/>
      <c r="M105" s="177"/>
      <c r="N105" s="177"/>
      <c r="O105" s="374"/>
    </row>
    <row r="106" spans="1:15" ht="15">
      <c r="A106" s="412"/>
      <c r="B106" s="619" t="s">
        <v>84</v>
      </c>
      <c r="C106" s="620"/>
      <c r="D106" s="621"/>
      <c r="E106" s="277"/>
      <c r="F106" s="278"/>
      <c r="G106" s="177"/>
      <c r="H106" s="184"/>
      <c r="I106" s="177"/>
      <c r="J106" s="278"/>
      <c r="K106" s="278"/>
      <c r="L106" s="278"/>
      <c r="M106" s="278"/>
      <c r="N106" s="278"/>
      <c r="O106" s="413"/>
    </row>
    <row r="107" spans="1:15" ht="33" customHeight="1">
      <c r="A107" s="408"/>
      <c r="B107" s="622" t="s">
        <v>85</v>
      </c>
      <c r="C107" s="623"/>
      <c r="D107" s="623"/>
      <c r="E107" s="623"/>
      <c r="F107" s="623"/>
      <c r="G107" s="623"/>
      <c r="H107" s="624"/>
      <c r="I107" s="257" t="s">
        <v>253</v>
      </c>
      <c r="J107" s="176">
        <v>19</v>
      </c>
      <c r="K107" s="177"/>
      <c r="L107" s="177"/>
      <c r="M107" s="177"/>
      <c r="N107" s="177"/>
      <c r="O107" s="374"/>
    </row>
    <row r="108" spans="1:15" s="1" customFormat="1" ht="14.25">
      <c r="A108" s="408" t="s">
        <v>238</v>
      </c>
      <c r="B108" s="280" t="s">
        <v>304</v>
      </c>
      <c r="C108" s="281" t="s">
        <v>305</v>
      </c>
      <c r="D108" s="179">
        <v>14</v>
      </c>
      <c r="E108" s="177"/>
      <c r="F108" s="258"/>
      <c r="G108" s="258"/>
      <c r="H108" s="184"/>
      <c r="I108" s="184"/>
      <c r="J108" s="177"/>
      <c r="K108" s="177"/>
      <c r="L108" s="177"/>
      <c r="M108" s="177"/>
      <c r="N108" s="177"/>
      <c r="O108" s="374"/>
    </row>
    <row r="109" spans="1:15" ht="14.25">
      <c r="A109" s="408" t="s">
        <v>232</v>
      </c>
      <c r="B109" s="282" t="s">
        <v>366</v>
      </c>
      <c r="C109" s="263" t="s">
        <v>40</v>
      </c>
      <c r="D109" s="176">
        <v>26</v>
      </c>
      <c r="E109" s="177"/>
      <c r="F109" s="258"/>
      <c r="G109" s="177"/>
      <c r="H109" s="184"/>
      <c r="I109" s="177"/>
      <c r="J109" s="177"/>
      <c r="K109" s="177"/>
      <c r="L109" s="177"/>
      <c r="M109" s="177"/>
      <c r="N109" s="177"/>
      <c r="O109" s="374"/>
    </row>
    <row r="110" spans="1:15" ht="14.25">
      <c r="A110" s="408" t="s">
        <v>239</v>
      </c>
      <c r="B110" s="282" t="s">
        <v>385</v>
      </c>
      <c r="C110" s="263" t="s">
        <v>40</v>
      </c>
      <c r="D110" s="176">
        <v>357</v>
      </c>
      <c r="E110" s="177"/>
      <c r="F110" s="258"/>
      <c r="G110" s="177"/>
      <c r="H110" s="184"/>
      <c r="I110" s="177"/>
      <c r="J110" s="177"/>
      <c r="K110" s="177"/>
      <c r="L110" s="177"/>
      <c r="M110" s="177"/>
      <c r="N110" s="177"/>
      <c r="O110" s="374"/>
    </row>
    <row r="111" spans="1:15" ht="14.25">
      <c r="A111" s="408" t="s">
        <v>240</v>
      </c>
      <c r="B111" s="282" t="s">
        <v>80</v>
      </c>
      <c r="C111" s="263" t="s">
        <v>40</v>
      </c>
      <c r="D111" s="176">
        <v>14</v>
      </c>
      <c r="E111" s="177"/>
      <c r="F111" s="258"/>
      <c r="G111" s="177"/>
      <c r="H111" s="184"/>
      <c r="I111" s="177"/>
      <c r="J111" s="177"/>
      <c r="K111" s="177"/>
      <c r="L111" s="177"/>
      <c r="M111" s="177"/>
      <c r="N111" s="177"/>
      <c r="O111" s="374"/>
    </row>
    <row r="112" spans="1:15" ht="14.25">
      <c r="A112" s="408" t="s">
        <v>241</v>
      </c>
      <c r="B112" s="282" t="s">
        <v>86</v>
      </c>
      <c r="C112" s="263" t="s">
        <v>40</v>
      </c>
      <c r="D112" s="176">
        <v>1</v>
      </c>
      <c r="E112" s="177"/>
      <c r="F112" s="258"/>
      <c r="G112" s="177"/>
      <c r="H112" s="184"/>
      <c r="I112" s="177"/>
      <c r="J112" s="177"/>
      <c r="K112" s="177"/>
      <c r="L112" s="177"/>
      <c r="M112" s="177"/>
      <c r="N112" s="177"/>
      <c r="O112" s="374"/>
    </row>
    <row r="113" spans="1:15" ht="14.25">
      <c r="A113" s="408" t="s">
        <v>242</v>
      </c>
      <c r="B113" s="282" t="s">
        <v>386</v>
      </c>
      <c r="C113" s="263" t="s">
        <v>40</v>
      </c>
      <c r="D113" s="176">
        <v>3.5</v>
      </c>
      <c r="E113" s="177"/>
      <c r="F113" s="258"/>
      <c r="G113" s="177"/>
      <c r="H113" s="184"/>
      <c r="I113" s="177"/>
      <c r="J113" s="177"/>
      <c r="K113" s="177"/>
      <c r="L113" s="177"/>
      <c r="M113" s="177"/>
      <c r="N113" s="177"/>
      <c r="O113" s="374"/>
    </row>
    <row r="114" spans="1:15" s="1" customFormat="1" ht="30">
      <c r="A114" s="430" t="s">
        <v>317</v>
      </c>
      <c r="B114" s="431"/>
      <c r="C114" s="431"/>
      <c r="D114" s="431"/>
      <c r="E114" s="431"/>
      <c r="F114" s="431"/>
      <c r="G114" s="431"/>
      <c r="H114" s="431"/>
      <c r="I114" s="431"/>
      <c r="J114" s="432"/>
      <c r="K114" s="342">
        <f>SUM(K89:K112)</f>
        <v>0</v>
      </c>
      <c r="L114" s="343">
        <f>SUM(L89:L112)</f>
        <v>0</v>
      </c>
      <c r="M114" s="343">
        <f>SUM(M89:M112)</f>
        <v>0</v>
      </c>
      <c r="N114" s="343">
        <f>SUM(N89:N112)</f>
        <v>0</v>
      </c>
      <c r="O114" s="406">
        <f>SUM(O89:O112)</f>
        <v>0</v>
      </c>
    </row>
    <row r="115" spans="1:15" ht="15">
      <c r="A115" s="379">
        <v>6</v>
      </c>
      <c r="B115" s="255" t="s">
        <v>87</v>
      </c>
      <c r="C115" s="256"/>
      <c r="D115" s="255"/>
      <c r="E115" s="255"/>
      <c r="F115" s="255"/>
      <c r="G115" s="255"/>
      <c r="H115" s="255"/>
      <c r="I115" s="255"/>
      <c r="J115" s="255"/>
      <c r="K115" s="255"/>
      <c r="L115" s="255"/>
      <c r="M115" s="255"/>
      <c r="N115" s="255"/>
      <c r="O115" s="380"/>
    </row>
    <row r="116" spans="1:15" ht="57">
      <c r="A116" s="405" t="s">
        <v>55</v>
      </c>
      <c r="B116" s="262" t="s">
        <v>88</v>
      </c>
      <c r="C116" s="257" t="s">
        <v>89</v>
      </c>
      <c r="D116" s="176">
        <v>1</v>
      </c>
      <c r="E116" s="177"/>
      <c r="F116" s="258"/>
      <c r="G116" s="258"/>
      <c r="H116" s="184"/>
      <c r="I116" s="184"/>
      <c r="J116" s="177"/>
      <c r="K116" s="177"/>
      <c r="L116" s="177"/>
      <c r="M116" s="177"/>
      <c r="N116" s="177"/>
      <c r="O116" s="374"/>
    </row>
    <row r="117" spans="1:15" ht="42.75">
      <c r="A117" s="405" t="s">
        <v>54</v>
      </c>
      <c r="B117" s="268" t="s">
        <v>248</v>
      </c>
      <c r="C117" s="257" t="s">
        <v>40</v>
      </c>
      <c r="D117" s="176">
        <v>26</v>
      </c>
      <c r="E117" s="177"/>
      <c r="F117" s="258"/>
      <c r="G117" s="258"/>
      <c r="H117" s="184"/>
      <c r="I117" s="184"/>
      <c r="J117" s="177"/>
      <c r="K117" s="177"/>
      <c r="L117" s="177"/>
      <c r="M117" s="177"/>
      <c r="N117" s="177"/>
      <c r="O117" s="374"/>
    </row>
    <row r="118" spans="1:15" ht="42.75">
      <c r="A118" s="405" t="s">
        <v>197</v>
      </c>
      <c r="B118" s="268" t="s">
        <v>249</v>
      </c>
      <c r="C118" s="257" t="s">
        <v>40</v>
      </c>
      <c r="D118" s="176">
        <v>360</v>
      </c>
      <c r="E118" s="177"/>
      <c r="F118" s="258"/>
      <c r="G118" s="258"/>
      <c r="H118" s="184"/>
      <c r="I118" s="184"/>
      <c r="J118" s="177"/>
      <c r="K118" s="177"/>
      <c r="L118" s="177"/>
      <c r="M118" s="177"/>
      <c r="N118" s="177"/>
      <c r="O118" s="374"/>
    </row>
    <row r="119" spans="1:15" ht="27.75" customHeight="1">
      <c r="A119" s="405" t="s">
        <v>218</v>
      </c>
      <c r="B119" s="194" t="s">
        <v>90</v>
      </c>
      <c r="C119" s="257" t="s">
        <v>91</v>
      </c>
      <c r="D119" s="176">
        <v>1</v>
      </c>
      <c r="E119" s="177"/>
      <c r="F119" s="258"/>
      <c r="G119" s="258"/>
      <c r="H119" s="184"/>
      <c r="I119" s="184"/>
      <c r="J119" s="177"/>
      <c r="K119" s="177"/>
      <c r="L119" s="177"/>
      <c r="M119" s="177"/>
      <c r="N119" s="177"/>
      <c r="O119" s="374"/>
    </row>
    <row r="120" spans="1:15" s="1" customFormat="1" ht="15">
      <c r="A120" s="616" t="s">
        <v>17</v>
      </c>
      <c r="B120" s="617"/>
      <c r="C120" s="617"/>
      <c r="D120" s="617"/>
      <c r="E120" s="617"/>
      <c r="F120" s="617"/>
      <c r="G120" s="617"/>
      <c r="H120" s="617"/>
      <c r="I120" s="617"/>
      <c r="J120" s="618"/>
      <c r="K120" s="342">
        <f>SUM(K116:K119)</f>
        <v>0</v>
      </c>
      <c r="L120" s="343">
        <f>SUM(L116:L119)</f>
        <v>0</v>
      </c>
      <c r="M120" s="343">
        <f>SUM(M116:M119)</f>
        <v>0</v>
      </c>
      <c r="N120" s="343">
        <f>SUM(N116:N119)</f>
        <v>0</v>
      </c>
      <c r="O120" s="406">
        <f>SUM(O116:O119)</f>
        <v>0</v>
      </c>
    </row>
    <row r="121" spans="1:15" ht="15">
      <c r="A121" s="379">
        <v>7</v>
      </c>
      <c r="B121" s="255" t="s">
        <v>92</v>
      </c>
      <c r="C121" s="256"/>
      <c r="D121" s="255"/>
      <c r="E121" s="255"/>
      <c r="F121" s="255"/>
      <c r="G121" s="255"/>
      <c r="H121" s="255"/>
      <c r="I121" s="255"/>
      <c r="J121" s="255"/>
      <c r="K121" s="255"/>
      <c r="L121" s="255"/>
      <c r="M121" s="255"/>
      <c r="N121" s="255"/>
      <c r="O121" s="380"/>
    </row>
    <row r="122" spans="1:15" ht="14.25">
      <c r="A122" s="404"/>
      <c r="B122" s="178" t="s">
        <v>93</v>
      </c>
      <c r="C122" s="283"/>
      <c r="D122" s="284"/>
      <c r="E122" s="258"/>
      <c r="F122" s="258"/>
      <c r="G122" s="258"/>
      <c r="H122" s="184"/>
      <c r="I122" s="184"/>
      <c r="J122" s="177"/>
      <c r="K122" s="177"/>
      <c r="L122" s="177"/>
      <c r="M122" s="177"/>
      <c r="N122" s="177"/>
      <c r="O122" s="374"/>
    </row>
    <row r="123" spans="1:15" ht="14.25">
      <c r="A123" s="404" t="s">
        <v>53</v>
      </c>
      <c r="B123" s="268" t="s">
        <v>252</v>
      </c>
      <c r="C123" s="285" t="s">
        <v>254</v>
      </c>
      <c r="D123" s="176">
        <v>1400</v>
      </c>
      <c r="E123" s="177"/>
      <c r="F123" s="258"/>
      <c r="G123" s="177"/>
      <c r="H123" s="177"/>
      <c r="I123" s="177"/>
      <c r="J123" s="177"/>
      <c r="K123" s="177"/>
      <c r="L123" s="177"/>
      <c r="M123" s="177"/>
      <c r="N123" s="177"/>
      <c r="O123" s="374"/>
    </row>
    <row r="124" spans="1:15" ht="14.25">
      <c r="A124" s="404" t="s">
        <v>54</v>
      </c>
      <c r="B124" s="268" t="s">
        <v>94</v>
      </c>
      <c r="C124" s="285" t="s">
        <v>254</v>
      </c>
      <c r="D124" s="176">
        <v>1400</v>
      </c>
      <c r="E124" s="177"/>
      <c r="F124" s="258"/>
      <c r="G124" s="177"/>
      <c r="H124" s="177"/>
      <c r="I124" s="177"/>
      <c r="J124" s="177"/>
      <c r="K124" s="177"/>
      <c r="L124" s="177"/>
      <c r="M124" s="177"/>
      <c r="N124" s="177"/>
      <c r="O124" s="374"/>
    </row>
    <row r="125" spans="1:15" ht="14.25">
      <c r="A125" s="404" t="s">
        <v>197</v>
      </c>
      <c r="B125" s="268" t="s">
        <v>95</v>
      </c>
      <c r="C125" s="285" t="s">
        <v>254</v>
      </c>
      <c r="D125" s="176">
        <v>90</v>
      </c>
      <c r="E125" s="177"/>
      <c r="F125" s="258"/>
      <c r="G125" s="177"/>
      <c r="H125" s="177"/>
      <c r="I125" s="177"/>
      <c r="J125" s="177"/>
      <c r="K125" s="177"/>
      <c r="L125" s="177"/>
      <c r="M125" s="177"/>
      <c r="N125" s="177"/>
      <c r="O125" s="374"/>
    </row>
    <row r="126" spans="1:15" ht="14.25">
      <c r="A126" s="404" t="s">
        <v>218</v>
      </c>
      <c r="B126" s="268" t="s">
        <v>96</v>
      </c>
      <c r="C126" s="285" t="s">
        <v>254</v>
      </c>
      <c r="D126" s="176">
        <v>90</v>
      </c>
      <c r="E126" s="177"/>
      <c r="F126" s="258"/>
      <c r="G126" s="177"/>
      <c r="H126" s="177"/>
      <c r="I126" s="177"/>
      <c r="J126" s="177"/>
      <c r="K126" s="177"/>
      <c r="L126" s="177"/>
      <c r="M126" s="177"/>
      <c r="N126" s="177"/>
      <c r="O126" s="374"/>
    </row>
    <row r="127" spans="1:15" ht="28.5">
      <c r="A127" s="404" t="s">
        <v>219</v>
      </c>
      <c r="B127" s="268" t="s">
        <v>97</v>
      </c>
      <c r="C127" s="257" t="s">
        <v>98</v>
      </c>
      <c r="D127" s="176">
        <v>1</v>
      </c>
      <c r="E127" s="177"/>
      <c r="F127" s="258"/>
      <c r="G127" s="177"/>
      <c r="H127" s="184"/>
      <c r="I127" s="184"/>
      <c r="J127" s="177"/>
      <c r="K127" s="177"/>
      <c r="L127" s="177"/>
      <c r="M127" s="177"/>
      <c r="N127" s="177"/>
      <c r="O127" s="374"/>
    </row>
    <row r="128" spans="1:15" ht="28.5">
      <c r="A128" s="404" t="s">
        <v>220</v>
      </c>
      <c r="B128" s="268" t="s">
        <v>387</v>
      </c>
      <c r="C128" s="257" t="s">
        <v>388</v>
      </c>
      <c r="D128" s="176">
        <v>7</v>
      </c>
      <c r="E128" s="177"/>
      <c r="F128" s="258"/>
      <c r="G128" s="177"/>
      <c r="H128" s="184"/>
      <c r="I128" s="184"/>
      <c r="J128" s="177"/>
      <c r="K128" s="177"/>
      <c r="L128" s="177"/>
      <c r="M128" s="177"/>
      <c r="N128" s="177"/>
      <c r="O128" s="374"/>
    </row>
    <row r="129" spans="1:15" s="1" customFormat="1" ht="15">
      <c r="A129" s="616" t="s">
        <v>17</v>
      </c>
      <c r="B129" s="617"/>
      <c r="C129" s="617"/>
      <c r="D129" s="617"/>
      <c r="E129" s="617"/>
      <c r="F129" s="617"/>
      <c r="G129" s="617"/>
      <c r="H129" s="617"/>
      <c r="I129" s="617"/>
      <c r="J129" s="618"/>
      <c r="K129" s="177">
        <f>SUM(K123:K127)</f>
        <v>0</v>
      </c>
      <c r="L129" s="341">
        <f>SUM(L123:L127)</f>
        <v>0</v>
      </c>
      <c r="M129" s="341">
        <f>SUM(M123:M127)</f>
        <v>0</v>
      </c>
      <c r="N129" s="341">
        <f>SUM(N123:N127)</f>
        <v>0</v>
      </c>
      <c r="O129" s="415">
        <f>SUM(O123:O127)</f>
        <v>0</v>
      </c>
    </row>
    <row r="130" spans="1:15" s="1" customFormat="1" ht="15">
      <c r="A130" s="606" t="s">
        <v>99</v>
      </c>
      <c r="B130" s="607"/>
      <c r="C130" s="607"/>
      <c r="D130" s="607"/>
      <c r="E130" s="607"/>
      <c r="F130" s="607"/>
      <c r="G130" s="607"/>
      <c r="H130" s="607"/>
      <c r="I130" s="607"/>
      <c r="J130" s="607"/>
      <c r="K130" s="607"/>
      <c r="L130" s="607"/>
      <c r="M130" s="607"/>
      <c r="N130" s="607"/>
      <c r="O130" s="608"/>
    </row>
    <row r="131" spans="1:15" s="1" customFormat="1" ht="15">
      <c r="A131" s="416" t="s">
        <v>55</v>
      </c>
      <c r="B131" s="286" t="s">
        <v>56</v>
      </c>
      <c r="C131" s="287"/>
      <c r="D131" s="233"/>
      <c r="E131" s="233"/>
      <c r="F131" s="233"/>
      <c r="G131" s="233"/>
      <c r="H131" s="233"/>
      <c r="I131" s="233"/>
      <c r="J131" s="233"/>
      <c r="K131" s="288"/>
      <c r="L131" s="288"/>
      <c r="M131" s="288"/>
      <c r="N131" s="288"/>
      <c r="O131" s="417"/>
    </row>
    <row r="132" spans="1:15" s="1" customFormat="1" ht="14.25">
      <c r="A132" s="416" t="s">
        <v>60</v>
      </c>
      <c r="B132" s="286" t="s">
        <v>61</v>
      </c>
      <c r="C132" s="289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374"/>
    </row>
    <row r="133" spans="1:15" s="1" customFormat="1" ht="14.25">
      <c r="A133" s="416" t="s">
        <v>65</v>
      </c>
      <c r="B133" s="286" t="s">
        <v>100</v>
      </c>
      <c r="C133" s="289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374"/>
    </row>
    <row r="134" spans="1:15" s="1" customFormat="1" ht="14.25">
      <c r="A134" s="416" t="s">
        <v>71</v>
      </c>
      <c r="B134" s="286" t="s">
        <v>72</v>
      </c>
      <c r="C134" s="289"/>
      <c r="D134" s="177"/>
      <c r="E134" s="177"/>
      <c r="F134" s="177"/>
      <c r="G134" s="177"/>
      <c r="H134" s="177"/>
      <c r="I134" s="177"/>
      <c r="J134" s="177"/>
      <c r="K134" s="177"/>
      <c r="L134" s="177"/>
      <c r="M134" s="177"/>
      <c r="N134" s="177"/>
      <c r="O134" s="374"/>
    </row>
    <row r="135" spans="1:15" s="1" customFormat="1" ht="14.25">
      <c r="A135" s="416" t="s">
        <v>101</v>
      </c>
      <c r="B135" s="286" t="s">
        <v>76</v>
      </c>
      <c r="C135" s="289"/>
      <c r="D135" s="177"/>
      <c r="E135" s="177"/>
      <c r="F135" s="177"/>
      <c r="G135" s="177"/>
      <c r="H135" s="177"/>
      <c r="I135" s="177"/>
      <c r="J135" s="177"/>
      <c r="K135" s="177"/>
      <c r="L135" s="177"/>
      <c r="M135" s="177"/>
      <c r="N135" s="177"/>
      <c r="O135" s="374"/>
    </row>
    <row r="136" spans="1:15" s="1" customFormat="1" ht="14.25">
      <c r="A136" s="416" t="s">
        <v>102</v>
      </c>
      <c r="B136" s="286" t="s">
        <v>87</v>
      </c>
      <c r="C136" s="289"/>
      <c r="D136" s="177"/>
      <c r="E136" s="177"/>
      <c r="F136" s="177"/>
      <c r="G136" s="177"/>
      <c r="H136" s="177"/>
      <c r="I136" s="177"/>
      <c r="J136" s="177"/>
      <c r="K136" s="177"/>
      <c r="L136" s="177"/>
      <c r="M136" s="177"/>
      <c r="N136" s="177"/>
      <c r="O136" s="374"/>
    </row>
    <row r="137" spans="1:15" s="1" customFormat="1" ht="14.25">
      <c r="A137" s="416" t="s">
        <v>103</v>
      </c>
      <c r="B137" s="290" t="s">
        <v>104</v>
      </c>
      <c r="C137" s="289"/>
      <c r="D137" s="17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  <c r="O137" s="374"/>
    </row>
    <row r="138" spans="1:15" s="51" customFormat="1" ht="15">
      <c r="A138" s="603" t="s">
        <v>17</v>
      </c>
      <c r="B138" s="604"/>
      <c r="C138" s="604"/>
      <c r="D138" s="604"/>
      <c r="E138" s="604"/>
      <c r="F138" s="604"/>
      <c r="G138" s="604"/>
      <c r="H138" s="604"/>
      <c r="I138" s="604"/>
      <c r="J138" s="605"/>
      <c r="K138" s="184">
        <f>SUM(K131:K137)</f>
        <v>0</v>
      </c>
      <c r="L138" s="205">
        <f>SUM(L131:L137)</f>
        <v>0</v>
      </c>
      <c r="M138" s="205">
        <f>SUM(M131:M137)</f>
        <v>0</v>
      </c>
      <c r="N138" s="205">
        <f>SUM(N131:N137)</f>
        <v>0</v>
      </c>
      <c r="O138" s="418">
        <f>SUM(O131:O137)</f>
        <v>0</v>
      </c>
    </row>
    <row r="139" spans="1:15" s="1" customFormat="1" ht="14.25">
      <c r="A139" s="416"/>
      <c r="B139" s="614" t="s">
        <v>281</v>
      </c>
      <c r="C139" s="586"/>
      <c r="D139" s="586"/>
      <c r="E139" s="586"/>
      <c r="F139" s="586"/>
      <c r="G139" s="586"/>
      <c r="H139" s="586"/>
      <c r="I139" s="615"/>
      <c r="J139" s="204"/>
      <c r="K139" s="177"/>
      <c r="L139" s="177"/>
      <c r="M139" s="177"/>
      <c r="N139" s="177"/>
      <c r="O139" s="374"/>
    </row>
    <row r="140" spans="1:17" s="51" customFormat="1" ht="15.75" thickBot="1">
      <c r="A140" s="600" t="s">
        <v>314</v>
      </c>
      <c r="B140" s="601"/>
      <c r="C140" s="601"/>
      <c r="D140" s="601"/>
      <c r="E140" s="601"/>
      <c r="F140" s="601"/>
      <c r="G140" s="601"/>
      <c r="H140" s="601"/>
      <c r="I140" s="601"/>
      <c r="J140" s="602"/>
      <c r="K140" s="419">
        <f>SUM(K138:K139)</f>
        <v>0</v>
      </c>
      <c r="L140" s="420">
        <f>SUM(L138:L139)</f>
        <v>0</v>
      </c>
      <c r="M140" s="420">
        <f>SUM(M138:M139)</f>
        <v>0</v>
      </c>
      <c r="N140" s="420">
        <f>SUM(N138:N139)</f>
        <v>0</v>
      </c>
      <c r="O140" s="421">
        <f>SUM(O138:O139)</f>
        <v>0</v>
      </c>
      <c r="Q140" s="52"/>
    </row>
    <row r="142" spans="1:12" s="1" customFormat="1" ht="15">
      <c r="A142" s="53"/>
      <c r="B142" s="337"/>
      <c r="C142" s="89"/>
      <c r="D142" s="37"/>
      <c r="E142" s="37"/>
      <c r="F142" s="37"/>
      <c r="G142" s="37"/>
      <c r="H142" s="37"/>
      <c r="I142" s="37"/>
      <c r="J142" s="37"/>
      <c r="K142" s="37"/>
      <c r="L142" s="37"/>
    </row>
    <row r="143" spans="1:12" s="1" customFormat="1" ht="15">
      <c r="A143" s="53"/>
      <c r="B143" s="337"/>
      <c r="C143" s="89"/>
      <c r="D143" s="37"/>
      <c r="E143" s="37"/>
      <c r="F143" s="37"/>
      <c r="G143" s="37"/>
      <c r="H143" s="37"/>
      <c r="I143" s="37"/>
      <c r="J143" s="37"/>
      <c r="K143" s="37"/>
      <c r="L143" s="37"/>
    </row>
    <row r="144" spans="1:12" s="1" customFormat="1" ht="15">
      <c r="A144" s="53"/>
      <c r="B144" s="338"/>
      <c r="C144" s="89"/>
      <c r="D144" s="37"/>
      <c r="E144" s="37"/>
      <c r="F144" s="37"/>
      <c r="G144" s="37"/>
      <c r="H144" s="37"/>
      <c r="I144" s="37"/>
      <c r="J144" s="37"/>
      <c r="K144" s="37"/>
      <c r="L144" s="37"/>
    </row>
    <row r="145" spans="1:12" s="1" customFormat="1" ht="15">
      <c r="A145" s="53"/>
      <c r="B145" s="337"/>
      <c r="C145" s="89"/>
      <c r="D145" s="37"/>
      <c r="E145" s="37"/>
      <c r="F145" s="37"/>
      <c r="G145" s="37"/>
      <c r="H145" s="37"/>
      <c r="I145" s="37"/>
      <c r="J145" s="37"/>
      <c r="K145" s="37"/>
      <c r="L145" s="37"/>
    </row>
    <row r="146" spans="1:12" s="1" customFormat="1" ht="15">
      <c r="A146" s="53"/>
      <c r="B146" s="4"/>
      <c r="C146" s="89"/>
      <c r="D146" s="37"/>
      <c r="E146" s="37"/>
      <c r="F146" s="37"/>
      <c r="G146" s="37"/>
      <c r="H146" s="37"/>
      <c r="I146" s="37"/>
      <c r="J146" s="37"/>
      <c r="K146" s="37"/>
      <c r="L146" s="37"/>
    </row>
    <row r="147" spans="1:12" s="1" customFormat="1" ht="14.25">
      <c r="A147" s="53"/>
      <c r="B147" s="37"/>
      <c r="C147" s="89"/>
      <c r="D147" s="37"/>
      <c r="E147" s="37"/>
      <c r="F147" s="37"/>
      <c r="G147" s="37"/>
      <c r="H147" s="37"/>
      <c r="I147" s="37"/>
      <c r="J147" s="37"/>
      <c r="K147" s="37"/>
      <c r="L147" s="37"/>
    </row>
  </sheetData>
  <sheetProtection selectLockedCells="1" selectUnlockedCells="1"/>
  <mergeCells count="36">
    <mergeCell ref="B106:D106"/>
    <mergeCell ref="B107:H107"/>
    <mergeCell ref="A129:J129"/>
    <mergeCell ref="A96:O96"/>
    <mergeCell ref="A38:J38"/>
    <mergeCell ref="A9:A10"/>
    <mergeCell ref="B9:B10"/>
    <mergeCell ref="C9:C10"/>
    <mergeCell ref="D9:D10"/>
    <mergeCell ref="A22:J22"/>
    <mergeCell ref="B139:I139"/>
    <mergeCell ref="A59:J59"/>
    <mergeCell ref="A45:O45"/>
    <mergeCell ref="A57:O57"/>
    <mergeCell ref="A42:O42"/>
    <mergeCell ref="A104:O104"/>
    <mergeCell ref="A88:O88"/>
    <mergeCell ref="A86:J86"/>
    <mergeCell ref="A120:J120"/>
    <mergeCell ref="A81:O81"/>
    <mergeCell ref="A7:O7"/>
    <mergeCell ref="A6:K6"/>
    <mergeCell ref="L6:M6"/>
    <mergeCell ref="E9:J9"/>
    <mergeCell ref="K9:N9"/>
    <mergeCell ref="A8:O8"/>
    <mergeCell ref="A140:J140"/>
    <mergeCell ref="A138:J138"/>
    <mergeCell ref="A130:O130"/>
    <mergeCell ref="A24:O24"/>
    <mergeCell ref="A40:O40"/>
    <mergeCell ref="A1:E1"/>
    <mergeCell ref="A2:H2"/>
    <mergeCell ref="A3:H3"/>
    <mergeCell ref="A4:H4"/>
    <mergeCell ref="A34:O34"/>
  </mergeCells>
  <printOptions/>
  <pageMargins left="0.25" right="0.25" top="0.75" bottom="0.75" header="0.3" footer="0.3"/>
  <pageSetup horizontalDpi="300" verticalDpi="300" orientation="landscape" paperSize="9" scale="75"/>
  <rowBreaks count="1" manualBreakCount="1">
    <brk id="14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R36"/>
  <sheetViews>
    <sheetView zoomScale="85" zoomScaleNormal="85" zoomScalePageLayoutView="85" workbookViewId="0" topLeftCell="A1">
      <selection activeCell="A1" sqref="A1:E1"/>
    </sheetView>
  </sheetViews>
  <sheetFormatPr defaultColWidth="8.7109375" defaultRowHeight="15"/>
  <cols>
    <col min="1" max="1" width="5.00390625" style="38" customWidth="1"/>
    <col min="2" max="2" width="55.421875" style="39" customWidth="1"/>
    <col min="3" max="3" width="6.7109375" style="39" customWidth="1"/>
    <col min="4" max="4" width="9.00390625" style="39" customWidth="1"/>
    <col min="5" max="5" width="6.28125" style="39" customWidth="1"/>
    <col min="6" max="6" width="6.7109375" style="39" customWidth="1"/>
    <col min="7" max="8" width="7.7109375" style="39" customWidth="1"/>
    <col min="9" max="9" width="8.421875" style="39" customWidth="1"/>
    <col min="10" max="10" width="7.28125" style="39" customWidth="1"/>
    <col min="11" max="12" width="7.7109375" style="39" customWidth="1"/>
    <col min="13" max="13" width="8.7109375" style="39" customWidth="1"/>
    <col min="14" max="14" width="7.28125" style="39" customWidth="1"/>
    <col min="15" max="15" width="7.7109375" style="39" customWidth="1"/>
    <col min="16" max="16384" width="8.7109375" style="39" customWidth="1"/>
  </cols>
  <sheetData>
    <row r="1" spans="1:5" ht="15">
      <c r="A1" s="563" t="s">
        <v>438</v>
      </c>
      <c r="B1" s="563"/>
      <c r="C1" s="563"/>
      <c r="D1" s="563"/>
      <c r="E1" s="563"/>
    </row>
    <row r="2" spans="1:15" ht="15">
      <c r="A2" s="567" t="s">
        <v>341</v>
      </c>
      <c r="B2" s="567"/>
      <c r="C2" s="567"/>
      <c r="D2" s="567"/>
      <c r="E2" s="567"/>
      <c r="F2" s="567"/>
      <c r="G2" s="567"/>
      <c r="H2" s="567"/>
      <c r="I2" s="328"/>
      <c r="J2" s="328"/>
      <c r="K2" s="328"/>
      <c r="L2" s="328"/>
      <c r="M2" s="328"/>
      <c r="N2" s="328"/>
      <c r="O2" s="328"/>
    </row>
    <row r="3" spans="1:15" ht="15">
      <c r="A3" s="567" t="s">
        <v>342</v>
      </c>
      <c r="B3" s="567"/>
      <c r="C3" s="567"/>
      <c r="D3" s="567"/>
      <c r="E3" s="567"/>
      <c r="F3" s="567"/>
      <c r="G3" s="567"/>
      <c r="H3" s="567"/>
      <c r="I3" s="328"/>
      <c r="J3" s="328"/>
      <c r="K3" s="328"/>
      <c r="L3" s="328"/>
      <c r="M3" s="328"/>
      <c r="N3" s="328"/>
      <c r="O3" s="328"/>
    </row>
    <row r="4" spans="1:15" ht="15">
      <c r="A4" s="567" t="s">
        <v>343</v>
      </c>
      <c r="B4" s="567"/>
      <c r="C4" s="567"/>
      <c r="D4" s="567"/>
      <c r="E4" s="567"/>
      <c r="F4" s="567"/>
      <c r="G4" s="567"/>
      <c r="H4" s="567"/>
      <c r="I4" s="328"/>
      <c r="J4" s="328"/>
      <c r="K4" s="328"/>
      <c r="L4" s="328"/>
      <c r="M4" s="328"/>
      <c r="N4" s="328"/>
      <c r="O4" s="328"/>
    </row>
    <row r="5" spans="1:15" ht="15">
      <c r="A5" s="334"/>
      <c r="B5" s="334"/>
      <c r="C5" s="334"/>
      <c r="D5" s="334"/>
      <c r="E5" s="334"/>
      <c r="F5" s="334"/>
      <c r="G5" s="334"/>
      <c r="H5" s="334"/>
      <c r="I5" s="328"/>
      <c r="J5" s="328"/>
      <c r="K5" s="328"/>
      <c r="L5" s="328"/>
      <c r="M5" s="328"/>
      <c r="N5" s="328"/>
      <c r="O5" s="328"/>
    </row>
    <row r="6" spans="1:15" ht="15">
      <c r="A6" s="598"/>
      <c r="B6" s="598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</row>
    <row r="7" spans="1:15" ht="15">
      <c r="A7" s="598"/>
      <c r="B7" s="598"/>
      <c r="C7" s="598"/>
      <c r="D7" s="598"/>
      <c r="E7" s="598"/>
      <c r="F7" s="598"/>
      <c r="G7" s="598"/>
      <c r="H7" s="598"/>
      <c r="I7" s="598"/>
      <c r="J7" s="598"/>
      <c r="K7" s="598"/>
      <c r="L7" s="597" t="s">
        <v>309</v>
      </c>
      <c r="M7" s="597"/>
      <c r="N7" s="332">
        <f>O29</f>
        <v>0</v>
      </c>
      <c r="O7" s="333" t="s">
        <v>310</v>
      </c>
    </row>
    <row r="8" spans="1:15" ht="13.5" customHeight="1">
      <c r="A8" s="584" t="s">
        <v>326</v>
      </c>
      <c r="B8" s="584"/>
      <c r="C8" s="584"/>
      <c r="D8" s="584"/>
      <c r="E8" s="584"/>
      <c r="F8" s="584"/>
      <c r="G8" s="584"/>
      <c r="H8" s="584"/>
      <c r="I8" s="584"/>
      <c r="J8" s="584"/>
      <c r="K8" s="584"/>
      <c r="L8" s="584"/>
      <c r="M8" s="584"/>
      <c r="N8" s="584"/>
      <c r="O8" s="584"/>
    </row>
    <row r="9" spans="1:15" ht="13.5" customHeight="1" thickBot="1">
      <c r="A9" s="599" t="s">
        <v>427</v>
      </c>
      <c r="B9" s="599"/>
      <c r="C9" s="599"/>
      <c r="D9" s="599"/>
      <c r="E9" s="599"/>
      <c r="F9" s="599"/>
      <c r="G9" s="599"/>
      <c r="H9" s="599"/>
      <c r="I9" s="599"/>
      <c r="J9" s="599"/>
      <c r="K9" s="599"/>
      <c r="L9" s="599"/>
      <c r="M9" s="599"/>
      <c r="N9" s="599"/>
      <c r="O9" s="599"/>
    </row>
    <row r="10" spans="1:15" s="1" customFormat="1" ht="12.75" customHeight="1">
      <c r="A10" s="588" t="s">
        <v>20</v>
      </c>
      <c r="B10" s="590" t="s">
        <v>21</v>
      </c>
      <c r="C10" s="632" t="s">
        <v>22</v>
      </c>
      <c r="D10" s="592" t="s">
        <v>23</v>
      </c>
      <c r="E10" s="594" t="s">
        <v>24</v>
      </c>
      <c r="F10" s="594"/>
      <c r="G10" s="594"/>
      <c r="H10" s="594"/>
      <c r="I10" s="594"/>
      <c r="J10" s="594"/>
      <c r="K10" s="590" t="s">
        <v>25</v>
      </c>
      <c r="L10" s="590"/>
      <c r="M10" s="590"/>
      <c r="N10" s="590"/>
      <c r="O10" s="364"/>
    </row>
    <row r="11" spans="1:15" s="1" customFormat="1" ht="96.75" customHeight="1" thickBot="1">
      <c r="A11" s="589"/>
      <c r="B11" s="591"/>
      <c r="C11" s="633"/>
      <c r="D11" s="593"/>
      <c r="E11" s="365" t="s">
        <v>26</v>
      </c>
      <c r="F11" s="365" t="s">
        <v>27</v>
      </c>
      <c r="G11" s="365" t="s">
        <v>28</v>
      </c>
      <c r="H11" s="366" t="s">
        <v>6</v>
      </c>
      <c r="I11" s="365" t="s">
        <v>7</v>
      </c>
      <c r="J11" s="365" t="s">
        <v>29</v>
      </c>
      <c r="K11" s="365" t="s">
        <v>30</v>
      </c>
      <c r="L11" s="365" t="s">
        <v>28</v>
      </c>
      <c r="M11" s="365" t="s">
        <v>6</v>
      </c>
      <c r="N11" s="365" t="s">
        <v>7</v>
      </c>
      <c r="O11" s="367" t="s">
        <v>31</v>
      </c>
    </row>
    <row r="12" spans="1:15" ht="15">
      <c r="A12" s="362"/>
      <c r="B12" s="363" t="s">
        <v>105</v>
      </c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</row>
    <row r="13" spans="1:15" ht="15">
      <c r="A13" s="319" t="s">
        <v>33</v>
      </c>
      <c r="B13" s="323" t="s">
        <v>106</v>
      </c>
      <c r="C13" s="318" t="s">
        <v>36</v>
      </c>
      <c r="D13" s="356">
        <v>2.55</v>
      </c>
      <c r="E13" s="177"/>
      <c r="F13" s="177"/>
      <c r="G13" s="177"/>
      <c r="H13" s="177"/>
      <c r="I13" s="177"/>
      <c r="J13" s="177">
        <f>SUM(G13:I13)</f>
        <v>0</v>
      </c>
      <c r="K13" s="177">
        <f>E13*D13</f>
        <v>0</v>
      </c>
      <c r="L13" s="177">
        <f>G13*D13</f>
        <v>0</v>
      </c>
      <c r="M13" s="177"/>
      <c r="N13" s="177">
        <f>I13*D13</f>
        <v>0</v>
      </c>
      <c r="O13" s="177">
        <f>SUM(L13:N13)</f>
        <v>0</v>
      </c>
    </row>
    <row r="14" spans="1:15" ht="15">
      <c r="A14" s="319" t="s">
        <v>58</v>
      </c>
      <c r="B14" s="323" t="s">
        <v>107</v>
      </c>
      <c r="C14" s="318" t="s">
        <v>36</v>
      </c>
      <c r="D14" s="356">
        <v>1.85</v>
      </c>
      <c r="E14" s="177"/>
      <c r="F14" s="177"/>
      <c r="G14" s="177"/>
      <c r="H14" s="177"/>
      <c r="I14" s="177"/>
      <c r="J14" s="177">
        <f>SUM(G14:I14)</f>
        <v>0</v>
      </c>
      <c r="K14" s="177">
        <f>E14*D14</f>
        <v>0</v>
      </c>
      <c r="L14" s="177">
        <f>G14*D14</f>
        <v>0</v>
      </c>
      <c r="M14" s="177"/>
      <c r="N14" s="177">
        <f>I14*D14</f>
        <v>0</v>
      </c>
      <c r="O14" s="177">
        <f>SUM(L14:N14)</f>
        <v>0</v>
      </c>
    </row>
    <row r="15" spans="1:15" ht="15">
      <c r="A15" s="319" t="s">
        <v>59</v>
      </c>
      <c r="B15" s="323" t="s">
        <v>303</v>
      </c>
      <c r="C15" s="318" t="s">
        <v>36</v>
      </c>
      <c r="D15" s="356">
        <v>4.4</v>
      </c>
      <c r="E15" s="177"/>
      <c r="F15" s="177"/>
      <c r="G15" s="177"/>
      <c r="H15" s="177"/>
      <c r="I15" s="177"/>
      <c r="J15" s="177">
        <f>SUM(G15:I15)</f>
        <v>0</v>
      </c>
      <c r="K15" s="177">
        <f>E15*D15</f>
        <v>0</v>
      </c>
      <c r="L15" s="177">
        <f>G15*D15</f>
        <v>0</v>
      </c>
      <c r="M15" s="177"/>
      <c r="N15" s="177">
        <f>I15*D15</f>
        <v>0</v>
      </c>
      <c r="O15" s="177">
        <f>SUM(L15:N15)</f>
        <v>0</v>
      </c>
    </row>
    <row r="16" spans="1:18" s="40" customFormat="1" ht="15">
      <c r="A16" s="634" t="s">
        <v>307</v>
      </c>
      <c r="B16" s="634"/>
      <c r="C16" s="634"/>
      <c r="D16" s="634"/>
      <c r="E16" s="634"/>
      <c r="F16" s="634"/>
      <c r="G16" s="634"/>
      <c r="H16" s="634"/>
      <c r="I16" s="634"/>
      <c r="J16" s="634"/>
      <c r="K16" s="357">
        <f>SUM(K13:K15)</f>
        <v>0</v>
      </c>
      <c r="L16" s="358">
        <f>SUM(L13:L15)</f>
        <v>0</v>
      </c>
      <c r="M16" s="358"/>
      <c r="N16" s="358">
        <f>SUM(N13:N15)</f>
        <v>0</v>
      </c>
      <c r="O16" s="358">
        <f>SUM(O13:O15)</f>
        <v>0</v>
      </c>
      <c r="R16" s="41"/>
    </row>
    <row r="17" spans="1:15" ht="15">
      <c r="A17" s="314"/>
      <c r="B17" s="255" t="s">
        <v>108</v>
      </c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</row>
    <row r="18" spans="1:15" ht="15">
      <c r="A18" s="322" t="s">
        <v>39</v>
      </c>
      <c r="B18" s="323" t="s">
        <v>423</v>
      </c>
      <c r="C18" s="318" t="s">
        <v>36</v>
      </c>
      <c r="D18" s="356">
        <v>0.2</v>
      </c>
      <c r="E18" s="177"/>
      <c r="F18" s="177"/>
      <c r="G18" s="177"/>
      <c r="H18" s="177"/>
      <c r="I18" s="177"/>
      <c r="J18" s="177">
        <f>SUM(G18:I18)</f>
        <v>0</v>
      </c>
      <c r="K18" s="177">
        <f>E18*D18</f>
        <v>0</v>
      </c>
      <c r="L18" s="177">
        <f>G18*D18</f>
        <v>0</v>
      </c>
      <c r="M18" s="177">
        <f>H18*D18</f>
        <v>0</v>
      </c>
      <c r="N18" s="177">
        <f>I18*D18</f>
        <v>0</v>
      </c>
      <c r="O18" s="177">
        <f>SUM(L18:N18)</f>
        <v>0</v>
      </c>
    </row>
    <row r="19" spans="1:15" ht="28.5">
      <c r="A19" s="322" t="s">
        <v>41</v>
      </c>
      <c r="B19" s="359" t="s">
        <v>424</v>
      </c>
      <c r="C19" s="318" t="s">
        <v>36</v>
      </c>
      <c r="D19" s="356">
        <v>0.2</v>
      </c>
      <c r="E19" s="177"/>
      <c r="F19" s="177"/>
      <c r="G19" s="177"/>
      <c r="H19" s="177"/>
      <c r="I19" s="177"/>
      <c r="J19" s="177">
        <f>SUM(G19:I19)</f>
        <v>0</v>
      </c>
      <c r="K19" s="177">
        <f>E19*D19</f>
        <v>0</v>
      </c>
      <c r="L19" s="177">
        <f>G19*D19</f>
        <v>0</v>
      </c>
      <c r="M19" s="177">
        <f>H19*D19</f>
        <v>0</v>
      </c>
      <c r="N19" s="177">
        <f>I19*D19</f>
        <v>0</v>
      </c>
      <c r="O19" s="177">
        <f>SUM(L19:N19)</f>
        <v>0</v>
      </c>
    </row>
    <row r="20" spans="1:15" ht="15">
      <c r="A20" s="322" t="s">
        <v>44</v>
      </c>
      <c r="B20" s="323" t="s">
        <v>109</v>
      </c>
      <c r="C20" s="318" t="s">
        <v>36</v>
      </c>
      <c r="D20" s="356">
        <v>0.3</v>
      </c>
      <c r="E20" s="177"/>
      <c r="F20" s="177"/>
      <c r="G20" s="177"/>
      <c r="H20" s="177"/>
      <c r="I20" s="177"/>
      <c r="J20" s="177">
        <f>SUM(G20:I20)</f>
        <v>0</v>
      </c>
      <c r="K20" s="177">
        <f>E20*D20</f>
        <v>0</v>
      </c>
      <c r="L20" s="177">
        <f>G20*D20</f>
        <v>0</v>
      </c>
      <c r="M20" s="177">
        <f>H20*D20</f>
        <v>0</v>
      </c>
      <c r="N20" s="177">
        <f>I20*D20</f>
        <v>0</v>
      </c>
      <c r="O20" s="177">
        <f>SUM(L20:N20)</f>
        <v>0</v>
      </c>
    </row>
    <row r="21" spans="1:15" ht="15">
      <c r="A21" s="322" t="s">
        <v>47</v>
      </c>
      <c r="B21" s="323" t="s">
        <v>110</v>
      </c>
      <c r="C21" s="318" t="s">
        <v>111</v>
      </c>
      <c r="D21" s="356">
        <v>2</v>
      </c>
      <c r="E21" s="177"/>
      <c r="F21" s="177"/>
      <c r="G21" s="177"/>
      <c r="H21" s="177"/>
      <c r="I21" s="177"/>
      <c r="J21" s="177">
        <f>SUM(G21:I21)</f>
        <v>0</v>
      </c>
      <c r="K21" s="177">
        <f>E21*D21</f>
        <v>0</v>
      </c>
      <c r="L21" s="177">
        <f>G21*D21</f>
        <v>0</v>
      </c>
      <c r="M21" s="177">
        <f>H21*D21</f>
        <v>0</v>
      </c>
      <c r="N21" s="177">
        <f>I21*D21</f>
        <v>0</v>
      </c>
      <c r="O21" s="177">
        <f>SUM(L21:N21)</f>
        <v>0</v>
      </c>
    </row>
    <row r="22" spans="1:15" ht="15">
      <c r="A22" s="322" t="s">
        <v>49</v>
      </c>
      <c r="B22" s="323" t="s">
        <v>422</v>
      </c>
      <c r="C22" s="318" t="s">
        <v>112</v>
      </c>
      <c r="D22" s="360">
        <v>0.0165</v>
      </c>
      <c r="E22" s="177"/>
      <c r="F22" s="177"/>
      <c r="G22" s="177"/>
      <c r="H22" s="177"/>
      <c r="I22" s="177"/>
      <c r="J22" s="177">
        <f>SUM(G22:I22)</f>
        <v>0</v>
      </c>
      <c r="K22" s="177">
        <f>E22*D22</f>
        <v>0</v>
      </c>
      <c r="L22" s="177">
        <f>G22*D22</f>
        <v>0</v>
      </c>
      <c r="M22" s="177">
        <f>H22*D22</f>
        <v>0</v>
      </c>
      <c r="N22" s="177">
        <f>I22*D22</f>
        <v>0</v>
      </c>
      <c r="O22" s="177">
        <f>SUM(L22:N22)</f>
        <v>0</v>
      </c>
    </row>
    <row r="23" spans="1:18" s="40" customFormat="1" ht="15">
      <c r="A23" s="634" t="s">
        <v>317</v>
      </c>
      <c r="B23" s="634"/>
      <c r="C23" s="634"/>
      <c r="D23" s="634"/>
      <c r="E23" s="634"/>
      <c r="F23" s="634"/>
      <c r="G23" s="634"/>
      <c r="H23" s="634"/>
      <c r="I23" s="634"/>
      <c r="J23" s="634"/>
      <c r="K23" s="274">
        <f>SUM(K18:K22)</f>
        <v>0</v>
      </c>
      <c r="L23" s="317">
        <f>SUM(L18:L22)</f>
        <v>0</v>
      </c>
      <c r="M23" s="317">
        <f>SUM(M18:M22)</f>
        <v>0</v>
      </c>
      <c r="N23" s="317">
        <f>SUM(N18:N22)</f>
        <v>0</v>
      </c>
      <c r="O23" s="317">
        <f>SUM(O18:O22)</f>
        <v>0</v>
      </c>
      <c r="R23" s="41"/>
    </row>
    <row r="24" spans="1:15" ht="12.75" customHeight="1">
      <c r="A24" s="327"/>
      <c r="B24" s="637" t="s">
        <v>52</v>
      </c>
      <c r="C24" s="637"/>
      <c r="D24" s="637"/>
      <c r="E24" s="637"/>
      <c r="F24" s="637"/>
      <c r="G24" s="637"/>
      <c r="H24" s="637"/>
      <c r="I24" s="637"/>
      <c r="J24" s="637"/>
      <c r="K24" s="637"/>
      <c r="L24" s="637"/>
      <c r="M24" s="637"/>
      <c r="N24" s="637"/>
      <c r="O24" s="326"/>
    </row>
    <row r="25" spans="1:17" ht="15">
      <c r="A25" s="322">
        <v>1</v>
      </c>
      <c r="B25" s="325" t="s">
        <v>113</v>
      </c>
      <c r="C25" s="325"/>
      <c r="D25" s="325"/>
      <c r="E25" s="324"/>
      <c r="F25" s="324"/>
      <c r="G25" s="324"/>
      <c r="H25" s="324"/>
      <c r="I25" s="324"/>
      <c r="J25" s="324"/>
      <c r="K25" s="326">
        <f>K16</f>
        <v>0</v>
      </c>
      <c r="L25" s="326">
        <f>L16</f>
        <v>0</v>
      </c>
      <c r="M25" s="326">
        <f>M16</f>
        <v>0</v>
      </c>
      <c r="N25" s="326">
        <f>N16</f>
        <v>0</v>
      </c>
      <c r="O25" s="326">
        <f>O16</f>
        <v>0</v>
      </c>
      <c r="Q25" s="57"/>
    </row>
    <row r="26" spans="1:17" ht="15">
      <c r="A26" s="322">
        <v>2</v>
      </c>
      <c r="B26" s="325" t="s">
        <v>114</v>
      </c>
      <c r="C26" s="325"/>
      <c r="D26" s="325"/>
      <c r="E26" s="325"/>
      <c r="F26" s="325"/>
      <c r="G26" s="325"/>
      <c r="H26" s="325"/>
      <c r="I26" s="325"/>
      <c r="J26" s="325"/>
      <c r="K26" s="326">
        <f>K23</f>
        <v>0</v>
      </c>
      <c r="L26" s="326">
        <f>L23</f>
        <v>0</v>
      </c>
      <c r="M26" s="326">
        <f>M23</f>
        <v>0</v>
      </c>
      <c r="N26" s="326">
        <f>N23</f>
        <v>0</v>
      </c>
      <c r="O26" s="326">
        <f>O23</f>
        <v>0</v>
      </c>
      <c r="Q26" s="57"/>
    </row>
    <row r="27" spans="1:18" s="40" customFormat="1" ht="15">
      <c r="A27" s="636" t="s">
        <v>17</v>
      </c>
      <c r="B27" s="636"/>
      <c r="C27" s="636"/>
      <c r="D27" s="636"/>
      <c r="E27" s="636"/>
      <c r="F27" s="636"/>
      <c r="G27" s="636"/>
      <c r="H27" s="636"/>
      <c r="I27" s="636"/>
      <c r="J27" s="636"/>
      <c r="K27" s="274">
        <f>SUM(K25:K26)</f>
        <v>0</v>
      </c>
      <c r="L27" s="317">
        <f>SUM(L25:L26)</f>
        <v>0</v>
      </c>
      <c r="M27" s="317">
        <f>SUM(M25:M26)</f>
        <v>0</v>
      </c>
      <c r="N27" s="317">
        <f>SUM(N25:N26)</f>
        <v>0</v>
      </c>
      <c r="O27" s="317">
        <f>SUM(O25:O26)</f>
        <v>0</v>
      </c>
      <c r="R27" s="41"/>
    </row>
    <row r="28" spans="1:15" s="1" customFormat="1" ht="14.25">
      <c r="A28" s="198"/>
      <c r="B28" s="614" t="s">
        <v>281</v>
      </c>
      <c r="C28" s="586"/>
      <c r="D28" s="586"/>
      <c r="E28" s="586"/>
      <c r="F28" s="586"/>
      <c r="G28" s="586"/>
      <c r="H28" s="586"/>
      <c r="I28" s="615"/>
      <c r="J28" s="204"/>
      <c r="K28" s="177"/>
      <c r="L28" s="177"/>
      <c r="M28" s="177">
        <f>M27*J28</f>
        <v>0</v>
      </c>
      <c r="N28" s="177"/>
      <c r="O28" s="177">
        <f>SUM(L28:N28)</f>
        <v>0</v>
      </c>
    </row>
    <row r="29" spans="1:18" s="51" customFormat="1" ht="15">
      <c r="A29" s="361"/>
      <c r="B29" s="635" t="s">
        <v>314</v>
      </c>
      <c r="C29" s="635"/>
      <c r="D29" s="635"/>
      <c r="E29" s="635"/>
      <c r="F29" s="635"/>
      <c r="G29" s="635"/>
      <c r="H29" s="635"/>
      <c r="I29" s="635"/>
      <c r="J29" s="635"/>
      <c r="K29" s="291">
        <f>SUM(K27:K28)</f>
        <v>0</v>
      </c>
      <c r="L29" s="292">
        <f>SUM(L27:L28)</f>
        <v>0</v>
      </c>
      <c r="M29" s="292">
        <f>SUM(M27:M28)</f>
        <v>0</v>
      </c>
      <c r="N29" s="292">
        <f>SUM(N27:N28)</f>
        <v>0</v>
      </c>
      <c r="O29" s="292">
        <f>SUM(O27:O28)</f>
        <v>0</v>
      </c>
      <c r="R29" s="58"/>
    </row>
    <row r="31" spans="1:12" s="1" customFormat="1" ht="15">
      <c r="A31" s="43"/>
      <c r="B31" s="337"/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2" s="1" customFormat="1" ht="15">
      <c r="A32" s="43"/>
      <c r="B32" s="423"/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1:12" s="1" customFormat="1" ht="15">
      <c r="A33" s="43"/>
      <c r="B33" s="338"/>
      <c r="C33" s="44"/>
      <c r="D33" s="44"/>
      <c r="E33" s="44"/>
      <c r="F33" s="44"/>
      <c r="G33" s="44"/>
      <c r="H33" s="44"/>
      <c r="I33" s="44"/>
      <c r="J33" s="44"/>
      <c r="K33" s="44"/>
      <c r="L33" s="44"/>
    </row>
    <row r="34" spans="1:12" s="1" customFormat="1" ht="15">
      <c r="A34" s="43"/>
      <c r="B34" s="337"/>
      <c r="C34" s="44"/>
      <c r="D34" s="44"/>
      <c r="E34" s="44"/>
      <c r="F34" s="44"/>
      <c r="G34" s="44"/>
      <c r="H34" s="44"/>
      <c r="I34" s="44"/>
      <c r="J34" s="44"/>
      <c r="K34" s="44"/>
      <c r="L34" s="44"/>
    </row>
    <row r="35" spans="1:12" s="1" customFormat="1" ht="15">
      <c r="A35" s="43"/>
      <c r="B35" s="4"/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2" s="1" customFormat="1" ht="1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sheetProtection selectLockedCells="1" selectUnlockedCells="1"/>
  <mergeCells count="21">
    <mergeCell ref="A7:K7"/>
    <mergeCell ref="L7:M7"/>
    <mergeCell ref="K10:N10"/>
    <mergeCell ref="B29:J29"/>
    <mergeCell ref="A27:J27"/>
    <mergeCell ref="B24:N24"/>
    <mergeCell ref="A10:A11"/>
    <mergeCell ref="B10:B11"/>
    <mergeCell ref="A9:O9"/>
    <mergeCell ref="D10:D11"/>
    <mergeCell ref="E10:J10"/>
    <mergeCell ref="B28:I28"/>
    <mergeCell ref="C10:C11"/>
    <mergeCell ref="A1:E1"/>
    <mergeCell ref="A2:H2"/>
    <mergeCell ref="A16:J16"/>
    <mergeCell ref="A23:J23"/>
    <mergeCell ref="A3:H3"/>
    <mergeCell ref="A4:H4"/>
    <mergeCell ref="A8:O8"/>
    <mergeCell ref="A6:B6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8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O79"/>
  <sheetViews>
    <sheetView zoomScalePageLayoutView="70" workbookViewId="0" topLeftCell="A46">
      <selection activeCell="A2" sqref="A2:E2"/>
    </sheetView>
  </sheetViews>
  <sheetFormatPr defaultColWidth="8.7109375" defaultRowHeight="15"/>
  <cols>
    <col min="1" max="1" width="6.140625" style="0" customWidth="1"/>
    <col min="2" max="2" width="50.421875" style="0" customWidth="1"/>
    <col min="3" max="3" width="9.421875" style="0" customWidth="1"/>
    <col min="4" max="4" width="4.421875" style="214" customWidth="1"/>
    <col min="5" max="5" width="5.421875" style="214" bestFit="1" customWidth="1"/>
    <col min="6" max="6" width="5.7109375" style="214" bestFit="1" customWidth="1"/>
    <col min="7" max="8" width="6.421875" style="214" bestFit="1" customWidth="1"/>
    <col min="9" max="9" width="5.421875" style="214" bestFit="1" customWidth="1"/>
    <col min="10" max="10" width="6.421875" style="214" bestFit="1" customWidth="1"/>
    <col min="11" max="11" width="9.140625" style="214" customWidth="1"/>
    <col min="12" max="12" width="9.421875" style="214" customWidth="1"/>
    <col min="13" max="13" width="9.7109375" style="214" customWidth="1"/>
    <col min="14" max="14" width="9.28125" style="214" customWidth="1"/>
    <col min="15" max="15" width="10.7109375" style="214" customWidth="1"/>
  </cols>
  <sheetData>
    <row r="1" spans="1:15" ht="15">
      <c r="A1" s="641" t="s">
        <v>439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</row>
    <row r="2" spans="1:15" ht="15">
      <c r="A2" s="563" t="s">
        <v>438</v>
      </c>
      <c r="B2" s="563"/>
      <c r="C2" s="563"/>
      <c r="D2" s="563"/>
      <c r="E2" s="563"/>
      <c r="F2" s="554"/>
      <c r="G2" s="554"/>
      <c r="H2" s="554"/>
      <c r="I2" s="554"/>
      <c r="J2" s="554"/>
      <c r="K2" s="554"/>
      <c r="L2" s="554"/>
      <c r="M2" s="554"/>
      <c r="N2" s="554"/>
      <c r="O2" s="554"/>
    </row>
    <row r="3" spans="1:15" ht="15">
      <c r="A3" s="567" t="s">
        <v>341</v>
      </c>
      <c r="B3" s="567"/>
      <c r="C3" s="567"/>
      <c r="D3" s="567"/>
      <c r="E3" s="567"/>
      <c r="F3" s="567"/>
      <c r="G3" s="567"/>
      <c r="H3" s="567"/>
      <c r="I3" s="328"/>
      <c r="J3" s="328"/>
      <c r="K3" s="328"/>
      <c r="L3" s="328"/>
      <c r="M3" s="328"/>
      <c r="N3" s="328"/>
      <c r="O3" s="328"/>
    </row>
    <row r="4" spans="1:15" ht="15">
      <c r="A4" s="567" t="s">
        <v>342</v>
      </c>
      <c r="B4" s="567"/>
      <c r="C4" s="567"/>
      <c r="D4" s="567"/>
      <c r="E4" s="567"/>
      <c r="F4" s="567"/>
      <c r="G4" s="567"/>
      <c r="H4" s="567"/>
      <c r="I4" s="328"/>
      <c r="J4" s="328"/>
      <c r="K4" s="328"/>
      <c r="L4" s="328"/>
      <c r="M4" s="328"/>
      <c r="N4" s="328"/>
      <c r="O4" s="328"/>
    </row>
    <row r="5" spans="1:15" ht="15">
      <c r="A5" s="567" t="s">
        <v>343</v>
      </c>
      <c r="B5" s="567"/>
      <c r="C5" s="567"/>
      <c r="D5" s="567"/>
      <c r="E5" s="567"/>
      <c r="F5" s="567"/>
      <c r="G5" s="567"/>
      <c r="H5" s="567"/>
      <c r="I5" s="328"/>
      <c r="J5" s="328"/>
      <c r="K5" s="328"/>
      <c r="L5" s="328"/>
      <c r="M5" s="328"/>
      <c r="N5" s="328"/>
      <c r="O5" s="328"/>
    </row>
    <row r="6" spans="1:15" ht="15">
      <c r="A6" s="334"/>
      <c r="B6" s="334"/>
      <c r="C6" s="334"/>
      <c r="D6" s="334"/>
      <c r="E6" s="334"/>
      <c r="F6" s="334"/>
      <c r="G6" s="334"/>
      <c r="H6" s="334"/>
      <c r="I6" s="328"/>
      <c r="J6" s="328"/>
      <c r="K6" s="328"/>
      <c r="L6" s="328"/>
      <c r="M6" s="328"/>
      <c r="N6" s="328"/>
      <c r="O6" s="328"/>
    </row>
    <row r="7" spans="1:15" ht="15">
      <c r="A7" s="598"/>
      <c r="B7" s="598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</row>
    <row r="8" spans="1:15" ht="15">
      <c r="A8" s="598"/>
      <c r="B8" s="598"/>
      <c r="C8" s="598"/>
      <c r="D8" s="598"/>
      <c r="E8" s="598"/>
      <c r="F8" s="598"/>
      <c r="G8" s="598"/>
      <c r="H8" s="598"/>
      <c r="I8" s="598"/>
      <c r="J8" s="598"/>
      <c r="K8" s="598"/>
      <c r="L8" s="597" t="s">
        <v>309</v>
      </c>
      <c r="M8" s="597"/>
      <c r="N8" s="332">
        <f>O74</f>
        <v>0</v>
      </c>
      <c r="O8" s="333" t="s">
        <v>310</v>
      </c>
    </row>
    <row r="9" ht="15"/>
    <row r="10" spans="1:15" ht="15.75">
      <c r="A10" s="651" t="s">
        <v>420</v>
      </c>
      <c r="B10" s="651"/>
      <c r="C10" s="651"/>
      <c r="D10" s="651"/>
      <c r="E10" s="651"/>
      <c r="F10" s="651"/>
      <c r="G10" s="651"/>
      <c r="H10" s="651"/>
      <c r="I10" s="651"/>
      <c r="J10" s="651"/>
      <c r="K10" s="651"/>
      <c r="L10" s="651"/>
      <c r="M10" s="651"/>
      <c r="N10" s="651"/>
      <c r="O10" s="651"/>
    </row>
    <row r="11" spans="1:15" ht="16.5" thickBot="1">
      <c r="A11" s="652" t="s">
        <v>390</v>
      </c>
      <c r="B11" s="652"/>
      <c r="C11" s="652"/>
      <c r="D11" s="652"/>
      <c r="E11" s="652"/>
      <c r="F11" s="652"/>
      <c r="G11" s="652"/>
      <c r="H11" s="652"/>
      <c r="I11" s="652"/>
      <c r="J11" s="652"/>
      <c r="K11" s="652"/>
      <c r="L11" s="652"/>
      <c r="M11" s="652"/>
      <c r="N11" s="652"/>
      <c r="O11" s="652"/>
    </row>
    <row r="12" spans="1:15" ht="15">
      <c r="A12" s="653" t="s">
        <v>115</v>
      </c>
      <c r="B12" s="655" t="s">
        <v>21</v>
      </c>
      <c r="C12" s="657" t="s">
        <v>22</v>
      </c>
      <c r="D12" s="659" t="s">
        <v>23</v>
      </c>
      <c r="E12" s="638" t="s">
        <v>24</v>
      </c>
      <c r="F12" s="639"/>
      <c r="G12" s="639"/>
      <c r="H12" s="639"/>
      <c r="I12" s="639"/>
      <c r="J12" s="640"/>
      <c r="K12" s="638" t="s">
        <v>116</v>
      </c>
      <c r="L12" s="639"/>
      <c r="M12" s="639"/>
      <c r="N12" s="639"/>
      <c r="O12" s="640"/>
    </row>
    <row r="13" spans="1:15" ht="102.75" thickBot="1">
      <c r="A13" s="654"/>
      <c r="B13" s="656"/>
      <c r="C13" s="658"/>
      <c r="D13" s="660"/>
      <c r="E13" s="433" t="s">
        <v>26</v>
      </c>
      <c r="F13" s="434" t="s">
        <v>27</v>
      </c>
      <c r="G13" s="434" t="s">
        <v>5</v>
      </c>
      <c r="H13" s="434" t="s">
        <v>6</v>
      </c>
      <c r="I13" s="434" t="s">
        <v>7</v>
      </c>
      <c r="J13" s="435" t="s">
        <v>29</v>
      </c>
      <c r="K13" s="436" t="s">
        <v>30</v>
      </c>
      <c r="L13" s="434" t="s">
        <v>5</v>
      </c>
      <c r="M13" s="434" t="s">
        <v>6</v>
      </c>
      <c r="N13" s="434" t="s">
        <v>7</v>
      </c>
      <c r="O13" s="435" t="s">
        <v>31</v>
      </c>
    </row>
    <row r="14" spans="1:15" ht="15">
      <c r="A14" s="437"/>
      <c r="B14" s="438" t="s">
        <v>117</v>
      </c>
      <c r="C14" s="439"/>
      <c r="D14" s="440"/>
      <c r="E14" s="215"/>
      <c r="F14" s="216"/>
      <c r="G14" s="216"/>
      <c r="H14" s="216"/>
      <c r="I14" s="216"/>
      <c r="J14" s="217"/>
      <c r="K14" s="215"/>
      <c r="L14" s="216"/>
      <c r="M14" s="216"/>
      <c r="N14" s="216"/>
      <c r="O14" s="217"/>
    </row>
    <row r="15" spans="1:15" ht="15">
      <c r="A15" s="441">
        <v>11106</v>
      </c>
      <c r="B15" s="114" t="s">
        <v>391</v>
      </c>
      <c r="C15" s="113" t="s">
        <v>40</v>
      </c>
      <c r="D15" s="442">
        <v>51</v>
      </c>
      <c r="E15" s="443"/>
      <c r="F15" s="444"/>
      <c r="G15" s="445"/>
      <c r="H15" s="444"/>
      <c r="I15" s="445"/>
      <c r="J15" s="446"/>
      <c r="K15" s="447">
        <f aca="true" t="shared" si="0" ref="K15:K35">D15*E15</f>
        <v>0</v>
      </c>
      <c r="L15" s="445">
        <f>G15*D15</f>
        <v>0</v>
      </c>
      <c r="M15" s="445">
        <f>H15*D15</f>
        <v>0</v>
      </c>
      <c r="N15" s="445">
        <f>I15*D15</f>
        <v>0</v>
      </c>
      <c r="O15" s="446">
        <f>SUM(L15:N15)</f>
        <v>0</v>
      </c>
    </row>
    <row r="16" spans="1:15" ht="25.5">
      <c r="A16" s="441">
        <v>11107</v>
      </c>
      <c r="B16" s="114" t="s">
        <v>118</v>
      </c>
      <c r="C16" s="113" t="s">
        <v>40</v>
      </c>
      <c r="D16" s="448">
        <v>11.5</v>
      </c>
      <c r="E16" s="443"/>
      <c r="F16" s="444"/>
      <c r="G16" s="219"/>
      <c r="H16" s="444"/>
      <c r="I16" s="445"/>
      <c r="J16" s="446"/>
      <c r="K16" s="447">
        <f t="shared" si="0"/>
        <v>0</v>
      </c>
      <c r="L16" s="445">
        <f aca="true" t="shared" si="1" ref="L16:L35">G16*D16</f>
        <v>0</v>
      </c>
      <c r="M16" s="445">
        <f aca="true" t="shared" si="2" ref="M16:M35">H16*D16</f>
        <v>0</v>
      </c>
      <c r="N16" s="445">
        <f aca="true" t="shared" si="3" ref="N16:N35">I16*D16</f>
        <v>0</v>
      </c>
      <c r="O16" s="446">
        <f aca="true" t="shared" si="4" ref="O16:O35">SUM(L16:N16)</f>
        <v>0</v>
      </c>
    </row>
    <row r="17" spans="1:15" ht="25.5">
      <c r="A17" s="441">
        <v>11108</v>
      </c>
      <c r="B17" s="114" t="s">
        <v>392</v>
      </c>
      <c r="C17" s="113" t="s">
        <v>40</v>
      </c>
      <c r="D17" s="448">
        <v>0.7</v>
      </c>
      <c r="E17" s="443"/>
      <c r="F17" s="444"/>
      <c r="G17" s="219"/>
      <c r="H17" s="444"/>
      <c r="I17" s="445"/>
      <c r="J17" s="446"/>
      <c r="K17" s="447">
        <f t="shared" si="0"/>
        <v>0</v>
      </c>
      <c r="L17" s="445">
        <f t="shared" si="1"/>
        <v>0</v>
      </c>
      <c r="M17" s="445">
        <f t="shared" si="2"/>
        <v>0</v>
      </c>
      <c r="N17" s="445">
        <f t="shared" si="3"/>
        <v>0</v>
      </c>
      <c r="O17" s="446">
        <f t="shared" si="4"/>
        <v>0</v>
      </c>
    </row>
    <row r="18" spans="1:15" ht="25.5">
      <c r="A18" s="441">
        <v>11201</v>
      </c>
      <c r="B18" s="114" t="s">
        <v>119</v>
      </c>
      <c r="C18" s="113" t="s">
        <v>40</v>
      </c>
      <c r="D18" s="448">
        <v>10.5</v>
      </c>
      <c r="E18" s="443"/>
      <c r="F18" s="444"/>
      <c r="G18" s="219"/>
      <c r="H18" s="444"/>
      <c r="I18" s="445"/>
      <c r="J18" s="446"/>
      <c r="K18" s="447">
        <f t="shared" si="0"/>
        <v>0</v>
      </c>
      <c r="L18" s="445">
        <f t="shared" si="1"/>
        <v>0</v>
      </c>
      <c r="M18" s="445">
        <f t="shared" si="2"/>
        <v>0</v>
      </c>
      <c r="N18" s="445">
        <f t="shared" si="3"/>
        <v>0</v>
      </c>
      <c r="O18" s="446">
        <f t="shared" si="4"/>
        <v>0</v>
      </c>
    </row>
    <row r="19" spans="1:15" ht="15">
      <c r="A19" s="441">
        <v>11607</v>
      </c>
      <c r="B19" s="114" t="s">
        <v>120</v>
      </c>
      <c r="C19" s="113" t="s">
        <v>75</v>
      </c>
      <c r="D19" s="448">
        <v>6.1</v>
      </c>
      <c r="E19" s="443"/>
      <c r="F19" s="444"/>
      <c r="G19" s="219"/>
      <c r="H19" s="444"/>
      <c r="I19" s="445"/>
      <c r="J19" s="446"/>
      <c r="K19" s="447">
        <f t="shared" si="0"/>
        <v>0</v>
      </c>
      <c r="L19" s="445">
        <f t="shared" si="1"/>
        <v>0</v>
      </c>
      <c r="M19" s="445">
        <f t="shared" si="2"/>
        <v>0</v>
      </c>
      <c r="N19" s="445">
        <f t="shared" si="3"/>
        <v>0</v>
      </c>
      <c r="O19" s="446">
        <f t="shared" si="4"/>
        <v>0</v>
      </c>
    </row>
    <row r="20" spans="1:15" ht="15">
      <c r="A20" s="441">
        <v>12104</v>
      </c>
      <c r="B20" s="114" t="s">
        <v>121</v>
      </c>
      <c r="C20" s="113" t="s">
        <v>40</v>
      </c>
      <c r="D20" s="442">
        <v>12</v>
      </c>
      <c r="E20" s="443"/>
      <c r="F20" s="444"/>
      <c r="G20" s="220"/>
      <c r="H20" s="444"/>
      <c r="I20" s="445"/>
      <c r="J20" s="446"/>
      <c r="K20" s="447">
        <f t="shared" si="0"/>
        <v>0</v>
      </c>
      <c r="L20" s="445">
        <f t="shared" si="1"/>
        <v>0</v>
      </c>
      <c r="M20" s="445">
        <f t="shared" si="2"/>
        <v>0</v>
      </c>
      <c r="N20" s="445">
        <f t="shared" si="3"/>
        <v>0</v>
      </c>
      <c r="O20" s="446">
        <f t="shared" si="4"/>
        <v>0</v>
      </c>
    </row>
    <row r="21" spans="1:15" ht="15">
      <c r="A21" s="441">
        <v>12201</v>
      </c>
      <c r="B21" s="114" t="s">
        <v>122</v>
      </c>
      <c r="C21" s="113" t="s">
        <v>57</v>
      </c>
      <c r="D21" s="442">
        <v>1</v>
      </c>
      <c r="E21" s="443"/>
      <c r="F21" s="444"/>
      <c r="G21" s="220"/>
      <c r="H21" s="444"/>
      <c r="I21" s="445"/>
      <c r="J21" s="446"/>
      <c r="K21" s="447">
        <f t="shared" si="0"/>
        <v>0</v>
      </c>
      <c r="L21" s="445">
        <f t="shared" si="1"/>
        <v>0</v>
      </c>
      <c r="M21" s="445">
        <f t="shared" si="2"/>
        <v>0</v>
      </c>
      <c r="N21" s="445">
        <f t="shared" si="3"/>
        <v>0</v>
      </c>
      <c r="O21" s="446">
        <f t="shared" si="4"/>
        <v>0</v>
      </c>
    </row>
    <row r="22" spans="1:15" ht="15">
      <c r="A22" s="441">
        <v>12207</v>
      </c>
      <c r="B22" s="114" t="s">
        <v>123</v>
      </c>
      <c r="C22" s="113" t="s">
        <v>124</v>
      </c>
      <c r="D22" s="442">
        <v>1</v>
      </c>
      <c r="E22" s="443"/>
      <c r="F22" s="444"/>
      <c r="G22" s="219"/>
      <c r="H22" s="444"/>
      <c r="I22" s="445"/>
      <c r="J22" s="446"/>
      <c r="K22" s="447">
        <f t="shared" si="0"/>
        <v>0</v>
      </c>
      <c r="L22" s="445">
        <f t="shared" si="1"/>
        <v>0</v>
      </c>
      <c r="M22" s="445">
        <f t="shared" si="2"/>
        <v>0</v>
      </c>
      <c r="N22" s="445">
        <f t="shared" si="3"/>
        <v>0</v>
      </c>
      <c r="O22" s="446">
        <f t="shared" si="4"/>
        <v>0</v>
      </c>
    </row>
    <row r="23" spans="1:15" ht="15">
      <c r="A23" s="441">
        <v>12207</v>
      </c>
      <c r="B23" s="114" t="s">
        <v>125</v>
      </c>
      <c r="C23" s="113" t="s">
        <v>124</v>
      </c>
      <c r="D23" s="442">
        <v>1</v>
      </c>
      <c r="E23" s="443"/>
      <c r="F23" s="444"/>
      <c r="G23" s="219"/>
      <c r="H23" s="444"/>
      <c r="I23" s="445"/>
      <c r="J23" s="446"/>
      <c r="K23" s="447">
        <f t="shared" si="0"/>
        <v>0</v>
      </c>
      <c r="L23" s="445">
        <f t="shared" si="1"/>
        <v>0</v>
      </c>
      <c r="M23" s="445">
        <f t="shared" si="2"/>
        <v>0</v>
      </c>
      <c r="N23" s="445">
        <f t="shared" si="3"/>
        <v>0</v>
      </c>
      <c r="O23" s="446">
        <f t="shared" si="4"/>
        <v>0</v>
      </c>
    </row>
    <row r="24" spans="1:15" ht="15">
      <c r="A24" s="113">
        <v>1</v>
      </c>
      <c r="B24" s="112" t="s">
        <v>393</v>
      </c>
      <c r="C24" s="113" t="s">
        <v>57</v>
      </c>
      <c r="D24" s="442">
        <v>1</v>
      </c>
      <c r="E24" s="443"/>
      <c r="F24" s="444"/>
      <c r="G24" s="219"/>
      <c r="H24" s="444"/>
      <c r="I24" s="445"/>
      <c r="J24" s="446"/>
      <c r="K24" s="447">
        <f t="shared" si="0"/>
        <v>0</v>
      </c>
      <c r="L24" s="445">
        <f t="shared" si="1"/>
        <v>0</v>
      </c>
      <c r="M24" s="445">
        <f t="shared" si="2"/>
        <v>0</v>
      </c>
      <c r="N24" s="445">
        <f t="shared" si="3"/>
        <v>0</v>
      </c>
      <c r="O24" s="446">
        <f t="shared" si="4"/>
        <v>0</v>
      </c>
    </row>
    <row r="25" spans="1:15" ht="15">
      <c r="A25" s="113">
        <v>2</v>
      </c>
      <c r="B25" s="112" t="s">
        <v>394</v>
      </c>
      <c r="C25" s="113" t="s">
        <v>57</v>
      </c>
      <c r="D25" s="442">
        <v>1</v>
      </c>
      <c r="E25" s="443"/>
      <c r="F25" s="444"/>
      <c r="G25" s="219"/>
      <c r="H25" s="444"/>
      <c r="I25" s="445"/>
      <c r="J25" s="446"/>
      <c r="K25" s="447">
        <f t="shared" si="0"/>
        <v>0</v>
      </c>
      <c r="L25" s="445">
        <f t="shared" si="1"/>
        <v>0</v>
      </c>
      <c r="M25" s="445">
        <f t="shared" si="2"/>
        <v>0</v>
      </c>
      <c r="N25" s="445">
        <f t="shared" si="3"/>
        <v>0</v>
      </c>
      <c r="O25" s="446">
        <f t="shared" si="4"/>
        <v>0</v>
      </c>
    </row>
    <row r="26" spans="1:15" ht="15">
      <c r="A26" s="441">
        <v>18101</v>
      </c>
      <c r="B26" s="110" t="s">
        <v>126</v>
      </c>
      <c r="C26" s="109" t="s">
        <v>40</v>
      </c>
      <c r="D26" s="449">
        <v>51</v>
      </c>
      <c r="E26" s="443"/>
      <c r="F26" s="444"/>
      <c r="G26" s="219"/>
      <c r="H26" s="444"/>
      <c r="I26" s="445"/>
      <c r="J26" s="446"/>
      <c r="K26" s="447">
        <f t="shared" si="0"/>
        <v>0</v>
      </c>
      <c r="L26" s="445">
        <f t="shared" si="1"/>
        <v>0</v>
      </c>
      <c r="M26" s="445">
        <f t="shared" si="2"/>
        <v>0</v>
      </c>
      <c r="N26" s="445">
        <f t="shared" si="3"/>
        <v>0</v>
      </c>
      <c r="O26" s="446">
        <f t="shared" si="4"/>
        <v>0</v>
      </c>
    </row>
    <row r="27" spans="1:15" ht="15">
      <c r="A27" s="441">
        <v>18202</v>
      </c>
      <c r="B27" s="110" t="s">
        <v>127</v>
      </c>
      <c r="C27" s="109" t="s">
        <v>46</v>
      </c>
      <c r="D27" s="449">
        <v>4</v>
      </c>
      <c r="E27" s="443"/>
      <c r="F27" s="444"/>
      <c r="G27" s="219"/>
      <c r="H27" s="444"/>
      <c r="I27" s="445"/>
      <c r="J27" s="446"/>
      <c r="K27" s="447">
        <f t="shared" si="0"/>
        <v>0</v>
      </c>
      <c r="L27" s="445">
        <f t="shared" si="1"/>
        <v>0</v>
      </c>
      <c r="M27" s="445">
        <f t="shared" si="2"/>
        <v>0</v>
      </c>
      <c r="N27" s="445">
        <f t="shared" si="3"/>
        <v>0</v>
      </c>
      <c r="O27" s="446">
        <f t="shared" si="4"/>
        <v>0</v>
      </c>
    </row>
    <row r="28" spans="1:15" ht="15">
      <c r="A28" s="441">
        <v>3</v>
      </c>
      <c r="B28" s="110" t="s">
        <v>395</v>
      </c>
      <c r="C28" s="109" t="s">
        <v>131</v>
      </c>
      <c r="D28" s="449">
        <v>1</v>
      </c>
      <c r="E28" s="443"/>
      <c r="F28" s="444"/>
      <c r="G28" s="219"/>
      <c r="H28" s="444"/>
      <c r="I28" s="445"/>
      <c r="J28" s="446"/>
      <c r="K28" s="447">
        <f t="shared" si="0"/>
        <v>0</v>
      </c>
      <c r="L28" s="445">
        <f t="shared" si="1"/>
        <v>0</v>
      </c>
      <c r="M28" s="445">
        <f t="shared" si="2"/>
        <v>0</v>
      </c>
      <c r="N28" s="445">
        <f t="shared" si="3"/>
        <v>0</v>
      </c>
      <c r="O28" s="446">
        <f t="shared" si="4"/>
        <v>0</v>
      </c>
    </row>
    <row r="29" spans="1:15" ht="15">
      <c r="A29" s="441">
        <v>19101</v>
      </c>
      <c r="B29" s="110" t="s">
        <v>128</v>
      </c>
      <c r="C29" s="109" t="s">
        <v>129</v>
      </c>
      <c r="D29" s="449">
        <v>1</v>
      </c>
      <c r="E29" s="443"/>
      <c r="F29" s="444"/>
      <c r="G29" s="219"/>
      <c r="H29" s="444"/>
      <c r="I29" s="445"/>
      <c r="J29" s="446"/>
      <c r="K29" s="447">
        <f t="shared" si="0"/>
        <v>0</v>
      </c>
      <c r="L29" s="445">
        <f t="shared" si="1"/>
        <v>0</v>
      </c>
      <c r="M29" s="445">
        <f t="shared" si="2"/>
        <v>0</v>
      </c>
      <c r="N29" s="445">
        <f t="shared" si="3"/>
        <v>0</v>
      </c>
      <c r="O29" s="446">
        <f t="shared" si="4"/>
        <v>0</v>
      </c>
    </row>
    <row r="30" spans="1:15" ht="15">
      <c r="A30" s="441">
        <v>19107</v>
      </c>
      <c r="B30" s="110" t="s">
        <v>130</v>
      </c>
      <c r="C30" s="109" t="s">
        <v>131</v>
      </c>
      <c r="D30" s="449">
        <v>1</v>
      </c>
      <c r="E30" s="443"/>
      <c r="F30" s="444"/>
      <c r="G30" s="219"/>
      <c r="H30" s="444"/>
      <c r="I30" s="445"/>
      <c r="J30" s="446"/>
      <c r="K30" s="447">
        <f t="shared" si="0"/>
        <v>0</v>
      </c>
      <c r="L30" s="445">
        <f t="shared" si="1"/>
        <v>0</v>
      </c>
      <c r="M30" s="445">
        <f t="shared" si="2"/>
        <v>0</v>
      </c>
      <c r="N30" s="445">
        <f t="shared" si="3"/>
        <v>0</v>
      </c>
      <c r="O30" s="446">
        <f t="shared" si="4"/>
        <v>0</v>
      </c>
    </row>
    <row r="31" spans="1:15" ht="15">
      <c r="A31" s="441">
        <v>19301</v>
      </c>
      <c r="B31" s="112" t="s">
        <v>271</v>
      </c>
      <c r="C31" s="109" t="s">
        <v>40</v>
      </c>
      <c r="D31" s="449">
        <v>63</v>
      </c>
      <c r="E31" s="443"/>
      <c r="F31" s="444"/>
      <c r="G31" s="219"/>
      <c r="H31" s="444"/>
      <c r="I31" s="445"/>
      <c r="J31" s="446"/>
      <c r="K31" s="447">
        <f t="shared" si="0"/>
        <v>0</v>
      </c>
      <c r="L31" s="445">
        <f t="shared" si="1"/>
        <v>0</v>
      </c>
      <c r="M31" s="445">
        <f t="shared" si="2"/>
        <v>0</v>
      </c>
      <c r="N31" s="445">
        <f t="shared" si="3"/>
        <v>0</v>
      </c>
      <c r="O31" s="446">
        <f t="shared" si="4"/>
        <v>0</v>
      </c>
    </row>
    <row r="32" spans="1:15" ht="15">
      <c r="A32" s="441">
        <v>19304</v>
      </c>
      <c r="B32" s="112" t="s">
        <v>270</v>
      </c>
      <c r="C32" s="109" t="s">
        <v>40</v>
      </c>
      <c r="D32" s="449">
        <v>63</v>
      </c>
      <c r="E32" s="443"/>
      <c r="F32" s="444"/>
      <c r="G32" s="219"/>
      <c r="H32" s="444"/>
      <c r="I32" s="445"/>
      <c r="J32" s="446"/>
      <c r="K32" s="447">
        <f t="shared" si="0"/>
        <v>0</v>
      </c>
      <c r="L32" s="445">
        <f t="shared" si="1"/>
        <v>0</v>
      </c>
      <c r="M32" s="445">
        <f t="shared" si="2"/>
        <v>0</v>
      </c>
      <c r="N32" s="445">
        <f t="shared" si="3"/>
        <v>0</v>
      </c>
      <c r="O32" s="446">
        <f t="shared" si="4"/>
        <v>0</v>
      </c>
    </row>
    <row r="33" spans="1:15" ht="15">
      <c r="A33" s="441">
        <v>4</v>
      </c>
      <c r="B33" s="112" t="s">
        <v>269</v>
      </c>
      <c r="C33" s="109" t="s">
        <v>131</v>
      </c>
      <c r="D33" s="449">
        <v>1</v>
      </c>
      <c r="E33" s="443"/>
      <c r="F33" s="444"/>
      <c r="G33" s="219"/>
      <c r="H33" s="444"/>
      <c r="I33" s="445"/>
      <c r="J33" s="446"/>
      <c r="K33" s="447">
        <f t="shared" si="0"/>
        <v>0</v>
      </c>
      <c r="L33" s="445">
        <f t="shared" si="1"/>
        <v>0</v>
      </c>
      <c r="M33" s="445">
        <f t="shared" si="2"/>
        <v>0</v>
      </c>
      <c r="N33" s="445">
        <f t="shared" si="3"/>
        <v>0</v>
      </c>
      <c r="O33" s="446">
        <f t="shared" si="4"/>
        <v>0</v>
      </c>
    </row>
    <row r="34" spans="1:15" ht="15">
      <c r="A34" s="450">
        <v>19404</v>
      </c>
      <c r="B34" s="451" t="s">
        <v>268</v>
      </c>
      <c r="C34" s="452" t="s">
        <v>266</v>
      </c>
      <c r="D34" s="449">
        <v>1</v>
      </c>
      <c r="E34" s="443"/>
      <c r="F34" s="444"/>
      <c r="G34" s="219"/>
      <c r="H34" s="444"/>
      <c r="I34" s="445"/>
      <c r="J34" s="446"/>
      <c r="K34" s="447">
        <f t="shared" si="0"/>
        <v>0</v>
      </c>
      <c r="L34" s="445">
        <f t="shared" si="1"/>
        <v>0</v>
      </c>
      <c r="M34" s="445">
        <f t="shared" si="2"/>
        <v>0</v>
      </c>
      <c r="N34" s="445">
        <f t="shared" si="3"/>
        <v>0</v>
      </c>
      <c r="O34" s="446">
        <f t="shared" si="4"/>
        <v>0</v>
      </c>
    </row>
    <row r="35" spans="1:15" ht="15">
      <c r="A35" s="441">
        <v>19410</v>
      </c>
      <c r="B35" s="112" t="s">
        <v>267</v>
      </c>
      <c r="C35" s="109" t="s">
        <v>266</v>
      </c>
      <c r="D35" s="449">
        <v>1</v>
      </c>
      <c r="E35" s="443"/>
      <c r="F35" s="444"/>
      <c r="G35" s="219"/>
      <c r="H35" s="444"/>
      <c r="I35" s="445"/>
      <c r="J35" s="446"/>
      <c r="K35" s="447">
        <f t="shared" si="0"/>
        <v>0</v>
      </c>
      <c r="L35" s="445">
        <f t="shared" si="1"/>
        <v>0</v>
      </c>
      <c r="M35" s="445">
        <f t="shared" si="2"/>
        <v>0</v>
      </c>
      <c r="N35" s="445">
        <f t="shared" si="3"/>
        <v>0</v>
      </c>
      <c r="O35" s="446">
        <f t="shared" si="4"/>
        <v>0</v>
      </c>
    </row>
    <row r="36" spans="1:15" ht="15">
      <c r="A36" s="453"/>
      <c r="B36" s="454" t="s">
        <v>396</v>
      </c>
      <c r="C36" s="455"/>
      <c r="D36" s="456"/>
      <c r="E36" s="221"/>
      <c r="F36" s="218"/>
      <c r="G36" s="222"/>
      <c r="H36" s="223"/>
      <c r="I36" s="222"/>
      <c r="J36" s="224"/>
      <c r="K36" s="225">
        <f>SUM(K15:K35)</f>
        <v>0</v>
      </c>
      <c r="L36" s="225">
        <f>SUM(L15:L35)</f>
        <v>0</v>
      </c>
      <c r="M36" s="225">
        <f>SUM(M15:M35)</f>
        <v>0</v>
      </c>
      <c r="N36" s="225">
        <f>SUM(N15:N35)</f>
        <v>0</v>
      </c>
      <c r="O36" s="225">
        <f>SUM(O15:O35)</f>
        <v>0</v>
      </c>
    </row>
    <row r="37" spans="1:15" ht="15">
      <c r="A37" s="457"/>
      <c r="B37" s="458" t="s">
        <v>132</v>
      </c>
      <c r="C37" s="107"/>
      <c r="D37" s="459"/>
      <c r="E37" s="221"/>
      <c r="F37" s="218"/>
      <c r="G37" s="222"/>
      <c r="H37" s="226"/>
      <c r="I37" s="222"/>
      <c r="J37" s="224"/>
      <c r="K37" s="221"/>
      <c r="L37" s="222"/>
      <c r="M37" s="222"/>
      <c r="N37" s="222"/>
      <c r="O37" s="224"/>
    </row>
    <row r="38" spans="1:15" ht="15">
      <c r="A38" s="441">
        <v>1</v>
      </c>
      <c r="B38" s="460" t="s">
        <v>133</v>
      </c>
      <c r="C38" s="461" t="s">
        <v>40</v>
      </c>
      <c r="D38" s="461">
        <v>11</v>
      </c>
      <c r="E38" s="443"/>
      <c r="F38" s="444"/>
      <c r="G38" s="219"/>
      <c r="H38" s="218"/>
      <c r="I38" s="445"/>
      <c r="J38" s="446"/>
      <c r="K38" s="447">
        <f aca="true" t="shared" si="5" ref="K38:K67">D38*E38</f>
        <v>0</v>
      </c>
      <c r="L38" s="445">
        <f aca="true" t="shared" si="6" ref="L38:L67">G38*D38</f>
        <v>0</v>
      </c>
      <c r="M38" s="445">
        <f aca="true" t="shared" si="7" ref="M38:M67">H38*D38</f>
        <v>0</v>
      </c>
      <c r="N38" s="445">
        <f aca="true" t="shared" si="8" ref="N38:N67">I38*D38</f>
        <v>0</v>
      </c>
      <c r="O38" s="446">
        <f aca="true" t="shared" si="9" ref="O38:O67">SUM(L38:N38)</f>
        <v>0</v>
      </c>
    </row>
    <row r="39" spans="1:15" ht="15">
      <c r="A39" s="441">
        <f>A38+1</f>
        <v>2</v>
      </c>
      <c r="B39" s="460" t="s">
        <v>134</v>
      </c>
      <c r="C39" s="461" t="s">
        <v>40</v>
      </c>
      <c r="D39" s="461">
        <v>8</v>
      </c>
      <c r="E39" s="443"/>
      <c r="F39" s="444"/>
      <c r="G39" s="219"/>
      <c r="H39" s="218"/>
      <c r="I39" s="445"/>
      <c r="J39" s="446"/>
      <c r="K39" s="447">
        <f t="shared" si="5"/>
        <v>0</v>
      </c>
      <c r="L39" s="445">
        <f t="shared" si="6"/>
        <v>0</v>
      </c>
      <c r="M39" s="445">
        <f t="shared" si="7"/>
        <v>0</v>
      </c>
      <c r="N39" s="445">
        <f t="shared" si="8"/>
        <v>0</v>
      </c>
      <c r="O39" s="446">
        <f t="shared" si="9"/>
        <v>0</v>
      </c>
    </row>
    <row r="40" spans="1:15" ht="15">
      <c r="A40" s="441">
        <f aca="true" t="shared" si="10" ref="A40:A67">A39+1</f>
        <v>3</v>
      </c>
      <c r="B40" s="460" t="s">
        <v>397</v>
      </c>
      <c r="C40" s="461" t="s">
        <v>135</v>
      </c>
      <c r="D40" s="461">
        <v>1</v>
      </c>
      <c r="E40" s="443"/>
      <c r="F40" s="444"/>
      <c r="G40" s="219"/>
      <c r="H40" s="218"/>
      <c r="I40" s="445"/>
      <c r="J40" s="446"/>
      <c r="K40" s="447">
        <f t="shared" si="5"/>
        <v>0</v>
      </c>
      <c r="L40" s="445">
        <f t="shared" si="6"/>
        <v>0</v>
      </c>
      <c r="M40" s="445">
        <f t="shared" si="7"/>
        <v>0</v>
      </c>
      <c r="N40" s="445">
        <f t="shared" si="8"/>
        <v>0</v>
      </c>
      <c r="O40" s="446">
        <f t="shared" si="9"/>
        <v>0</v>
      </c>
    </row>
    <row r="41" spans="1:15" ht="25.5">
      <c r="A41" s="441">
        <f t="shared" si="10"/>
        <v>4</v>
      </c>
      <c r="B41" s="460" t="s">
        <v>265</v>
      </c>
      <c r="C41" s="461" t="s">
        <v>40</v>
      </c>
      <c r="D41" s="461">
        <v>10.5</v>
      </c>
      <c r="E41" s="443"/>
      <c r="F41" s="444"/>
      <c r="G41" s="219"/>
      <c r="H41" s="218"/>
      <c r="I41" s="445"/>
      <c r="J41" s="446"/>
      <c r="K41" s="447">
        <f t="shared" si="5"/>
        <v>0</v>
      </c>
      <c r="L41" s="445">
        <f t="shared" si="6"/>
        <v>0</v>
      </c>
      <c r="M41" s="445">
        <f t="shared" si="7"/>
        <v>0</v>
      </c>
      <c r="N41" s="445">
        <f t="shared" si="8"/>
        <v>0</v>
      </c>
      <c r="O41" s="446">
        <f t="shared" si="9"/>
        <v>0</v>
      </c>
    </row>
    <row r="42" spans="1:15" ht="25.5">
      <c r="A42" s="441">
        <f t="shared" si="10"/>
        <v>5</v>
      </c>
      <c r="B42" s="462" t="s">
        <v>398</v>
      </c>
      <c r="C42" s="461" t="s">
        <v>136</v>
      </c>
      <c r="D42" s="463">
        <v>12</v>
      </c>
      <c r="E42" s="443"/>
      <c r="F42" s="444"/>
      <c r="G42" s="219"/>
      <c r="H42" s="218"/>
      <c r="I42" s="445"/>
      <c r="J42" s="446"/>
      <c r="K42" s="447">
        <f t="shared" si="5"/>
        <v>0</v>
      </c>
      <c r="L42" s="445">
        <f t="shared" si="6"/>
        <v>0</v>
      </c>
      <c r="M42" s="445">
        <f t="shared" si="7"/>
        <v>0</v>
      </c>
      <c r="N42" s="445">
        <f t="shared" si="8"/>
        <v>0</v>
      </c>
      <c r="O42" s="446">
        <f t="shared" si="9"/>
        <v>0</v>
      </c>
    </row>
    <row r="43" spans="1:15" ht="38.25">
      <c r="A43" s="441">
        <f t="shared" si="10"/>
        <v>6</v>
      </c>
      <c r="B43" s="462" t="s">
        <v>399</v>
      </c>
      <c r="C43" s="461" t="s">
        <v>136</v>
      </c>
      <c r="D43" s="463">
        <v>5</v>
      </c>
      <c r="E43" s="443"/>
      <c r="F43" s="444"/>
      <c r="G43" s="219"/>
      <c r="H43" s="218"/>
      <c r="I43" s="445"/>
      <c r="J43" s="446"/>
      <c r="K43" s="447">
        <f t="shared" si="5"/>
        <v>0</v>
      </c>
      <c r="L43" s="445">
        <f t="shared" si="6"/>
        <v>0</v>
      </c>
      <c r="M43" s="445">
        <f t="shared" si="7"/>
        <v>0</v>
      </c>
      <c r="N43" s="445">
        <f t="shared" si="8"/>
        <v>0</v>
      </c>
      <c r="O43" s="446">
        <f t="shared" si="9"/>
        <v>0</v>
      </c>
    </row>
    <row r="44" spans="1:15" ht="15">
      <c r="A44" s="441">
        <f t="shared" si="10"/>
        <v>7</v>
      </c>
      <c r="B44" s="462" t="s">
        <v>137</v>
      </c>
      <c r="C44" s="461" t="s">
        <v>136</v>
      </c>
      <c r="D44" s="463">
        <v>4</v>
      </c>
      <c r="E44" s="443"/>
      <c r="F44" s="444"/>
      <c r="G44" s="219"/>
      <c r="H44" s="218"/>
      <c r="I44" s="445"/>
      <c r="J44" s="446"/>
      <c r="K44" s="447">
        <f t="shared" si="5"/>
        <v>0</v>
      </c>
      <c r="L44" s="445">
        <f t="shared" si="6"/>
        <v>0</v>
      </c>
      <c r="M44" s="445">
        <f t="shared" si="7"/>
        <v>0</v>
      </c>
      <c r="N44" s="445">
        <f t="shared" si="8"/>
        <v>0</v>
      </c>
      <c r="O44" s="446">
        <f t="shared" si="9"/>
        <v>0</v>
      </c>
    </row>
    <row r="45" spans="1:15" ht="15">
      <c r="A45" s="441">
        <f t="shared" si="10"/>
        <v>8</v>
      </c>
      <c r="B45" s="464" t="s">
        <v>138</v>
      </c>
      <c r="C45" s="461" t="s">
        <v>40</v>
      </c>
      <c r="D45" s="463">
        <v>65</v>
      </c>
      <c r="E45" s="443"/>
      <c r="F45" s="444"/>
      <c r="G45" s="219"/>
      <c r="H45" s="218"/>
      <c r="I45" s="445"/>
      <c r="J45" s="446"/>
      <c r="K45" s="447">
        <f t="shared" si="5"/>
        <v>0</v>
      </c>
      <c r="L45" s="445">
        <f t="shared" si="6"/>
        <v>0</v>
      </c>
      <c r="M45" s="445">
        <f t="shared" si="7"/>
        <v>0</v>
      </c>
      <c r="N45" s="445">
        <f t="shared" si="8"/>
        <v>0</v>
      </c>
      <c r="O45" s="446">
        <f t="shared" si="9"/>
        <v>0</v>
      </c>
    </row>
    <row r="46" spans="1:15" ht="15">
      <c r="A46" s="441">
        <f t="shared" si="10"/>
        <v>9</v>
      </c>
      <c r="B46" s="464" t="s">
        <v>139</v>
      </c>
      <c r="C46" s="461" t="s">
        <v>40</v>
      </c>
      <c r="D46" s="463">
        <v>5</v>
      </c>
      <c r="E46" s="443"/>
      <c r="F46" s="444"/>
      <c r="G46" s="219"/>
      <c r="H46" s="218"/>
      <c r="I46" s="445"/>
      <c r="J46" s="446"/>
      <c r="K46" s="447">
        <f t="shared" si="5"/>
        <v>0</v>
      </c>
      <c r="L46" s="445">
        <f t="shared" si="6"/>
        <v>0</v>
      </c>
      <c r="M46" s="445">
        <f t="shared" si="7"/>
        <v>0</v>
      </c>
      <c r="N46" s="445">
        <f t="shared" si="8"/>
        <v>0</v>
      </c>
      <c r="O46" s="446">
        <f t="shared" si="9"/>
        <v>0</v>
      </c>
    </row>
    <row r="47" spans="1:15" ht="26.25">
      <c r="A47" s="441">
        <f t="shared" si="10"/>
        <v>10</v>
      </c>
      <c r="B47" s="464" t="s">
        <v>400</v>
      </c>
      <c r="C47" s="461" t="s">
        <v>136</v>
      </c>
      <c r="D47" s="463">
        <v>1</v>
      </c>
      <c r="E47" s="443"/>
      <c r="F47" s="444"/>
      <c r="G47" s="219"/>
      <c r="H47" s="218"/>
      <c r="I47" s="445"/>
      <c r="J47" s="446"/>
      <c r="K47" s="447">
        <f t="shared" si="5"/>
        <v>0</v>
      </c>
      <c r="L47" s="445">
        <f t="shared" si="6"/>
        <v>0</v>
      </c>
      <c r="M47" s="445">
        <f t="shared" si="7"/>
        <v>0</v>
      </c>
      <c r="N47" s="445">
        <f t="shared" si="8"/>
        <v>0</v>
      </c>
      <c r="O47" s="446">
        <f t="shared" si="9"/>
        <v>0</v>
      </c>
    </row>
    <row r="48" spans="1:15" ht="15">
      <c r="A48" s="441">
        <f t="shared" si="10"/>
        <v>11</v>
      </c>
      <c r="B48" s="465" t="s">
        <v>401</v>
      </c>
      <c r="C48" s="113" t="s">
        <v>136</v>
      </c>
      <c r="D48" s="466">
        <v>1</v>
      </c>
      <c r="E48" s="443"/>
      <c r="F48" s="444"/>
      <c r="G48" s="219"/>
      <c r="H48" s="218"/>
      <c r="I48" s="445"/>
      <c r="J48" s="446"/>
      <c r="K48" s="447">
        <f t="shared" si="5"/>
        <v>0</v>
      </c>
      <c r="L48" s="445">
        <f t="shared" si="6"/>
        <v>0</v>
      </c>
      <c r="M48" s="445">
        <f t="shared" si="7"/>
        <v>0</v>
      </c>
      <c r="N48" s="445">
        <f t="shared" si="8"/>
        <v>0</v>
      </c>
      <c r="O48" s="446">
        <f>SUM(L48:N48)</f>
        <v>0</v>
      </c>
    </row>
    <row r="49" spans="1:15" ht="15">
      <c r="A49" s="441">
        <f t="shared" si="10"/>
        <v>12</v>
      </c>
      <c r="B49" s="465" t="s">
        <v>402</v>
      </c>
      <c r="C49" s="113" t="s">
        <v>136</v>
      </c>
      <c r="D49" s="466">
        <v>1</v>
      </c>
      <c r="E49" s="443"/>
      <c r="F49" s="444"/>
      <c r="G49" s="219"/>
      <c r="H49" s="218"/>
      <c r="I49" s="445"/>
      <c r="J49" s="446"/>
      <c r="K49" s="447">
        <f t="shared" si="5"/>
        <v>0</v>
      </c>
      <c r="L49" s="445">
        <f t="shared" si="6"/>
        <v>0</v>
      </c>
      <c r="M49" s="445">
        <f t="shared" si="7"/>
        <v>0</v>
      </c>
      <c r="N49" s="445">
        <f t="shared" si="8"/>
        <v>0</v>
      </c>
      <c r="O49" s="446">
        <f>SUM(L49:N49)</f>
        <v>0</v>
      </c>
    </row>
    <row r="50" spans="1:15" ht="15">
      <c r="A50" s="441">
        <f t="shared" si="10"/>
        <v>13</v>
      </c>
      <c r="B50" s="465" t="s">
        <v>403</v>
      </c>
      <c r="C50" s="113" t="s">
        <v>136</v>
      </c>
      <c r="D50" s="466">
        <v>1</v>
      </c>
      <c r="E50" s="443"/>
      <c r="F50" s="444"/>
      <c r="G50" s="219"/>
      <c r="H50" s="218"/>
      <c r="I50" s="445"/>
      <c r="J50" s="446"/>
      <c r="K50" s="447">
        <f t="shared" si="5"/>
        <v>0</v>
      </c>
      <c r="L50" s="445">
        <f t="shared" si="6"/>
        <v>0</v>
      </c>
      <c r="M50" s="445">
        <f t="shared" si="7"/>
        <v>0</v>
      </c>
      <c r="N50" s="445">
        <f t="shared" si="8"/>
        <v>0</v>
      </c>
      <c r="O50" s="446">
        <f>SUM(L50:N50)</f>
        <v>0</v>
      </c>
    </row>
    <row r="51" spans="1:15" ht="15">
      <c r="A51" s="441">
        <f t="shared" si="10"/>
        <v>14</v>
      </c>
      <c r="B51" s="467" t="s">
        <v>140</v>
      </c>
      <c r="C51" s="468" t="s">
        <v>135</v>
      </c>
      <c r="D51" s="469">
        <v>1</v>
      </c>
      <c r="E51" s="443"/>
      <c r="F51" s="444"/>
      <c r="G51" s="219"/>
      <c r="H51" s="218"/>
      <c r="I51" s="445"/>
      <c r="J51" s="446"/>
      <c r="K51" s="447">
        <f t="shared" si="5"/>
        <v>0</v>
      </c>
      <c r="L51" s="445">
        <f t="shared" si="6"/>
        <v>0</v>
      </c>
      <c r="M51" s="445">
        <f t="shared" si="7"/>
        <v>0</v>
      </c>
      <c r="N51" s="445">
        <f t="shared" si="8"/>
        <v>0</v>
      </c>
      <c r="O51" s="446">
        <f>SUM(L51:N51)</f>
        <v>0</v>
      </c>
    </row>
    <row r="52" spans="1:15" ht="15">
      <c r="A52" s="441">
        <f t="shared" si="10"/>
        <v>15</v>
      </c>
      <c r="B52" s="101" t="s">
        <v>141</v>
      </c>
      <c r="C52" s="100" t="s">
        <v>40</v>
      </c>
      <c r="D52" s="227">
        <v>12</v>
      </c>
      <c r="E52" s="443"/>
      <c r="F52" s="444"/>
      <c r="G52" s="219"/>
      <c r="H52" s="218"/>
      <c r="I52" s="445"/>
      <c r="J52" s="446"/>
      <c r="K52" s="447">
        <f t="shared" si="5"/>
        <v>0</v>
      </c>
      <c r="L52" s="445">
        <f t="shared" si="6"/>
        <v>0</v>
      </c>
      <c r="M52" s="445">
        <f t="shared" si="7"/>
        <v>0</v>
      </c>
      <c r="N52" s="445">
        <f t="shared" si="8"/>
        <v>0</v>
      </c>
      <c r="O52" s="446">
        <f t="shared" si="9"/>
        <v>0</v>
      </c>
    </row>
    <row r="53" spans="1:15" ht="15">
      <c r="A53" s="441">
        <f t="shared" si="10"/>
        <v>16</v>
      </c>
      <c r="B53" s="460" t="s">
        <v>404</v>
      </c>
      <c r="C53" s="468" t="s">
        <v>135</v>
      </c>
      <c r="D53" s="469">
        <v>1</v>
      </c>
      <c r="E53" s="443"/>
      <c r="F53" s="444"/>
      <c r="G53" s="219"/>
      <c r="H53" s="444"/>
      <c r="I53" s="445"/>
      <c r="J53" s="446"/>
      <c r="K53" s="447">
        <f t="shared" si="5"/>
        <v>0</v>
      </c>
      <c r="L53" s="445">
        <f t="shared" si="6"/>
        <v>0</v>
      </c>
      <c r="M53" s="445">
        <f t="shared" si="7"/>
        <v>0</v>
      </c>
      <c r="N53" s="445">
        <f t="shared" si="8"/>
        <v>0</v>
      </c>
      <c r="O53" s="446">
        <f t="shared" si="9"/>
        <v>0</v>
      </c>
    </row>
    <row r="54" spans="1:15" ht="15">
      <c r="A54" s="441">
        <f t="shared" si="10"/>
        <v>17</v>
      </c>
      <c r="B54" s="460" t="s">
        <v>405</v>
      </c>
      <c r="C54" s="461" t="s">
        <v>136</v>
      </c>
      <c r="D54" s="468">
        <v>1</v>
      </c>
      <c r="E54" s="443"/>
      <c r="F54" s="444"/>
      <c r="G54" s="219"/>
      <c r="H54" s="444"/>
      <c r="I54" s="445"/>
      <c r="J54" s="446"/>
      <c r="K54" s="447">
        <f t="shared" si="5"/>
        <v>0</v>
      </c>
      <c r="L54" s="445">
        <f t="shared" si="6"/>
        <v>0</v>
      </c>
      <c r="M54" s="445">
        <f t="shared" si="7"/>
        <v>0</v>
      </c>
      <c r="N54" s="445">
        <f t="shared" si="8"/>
        <v>0</v>
      </c>
      <c r="O54" s="446">
        <f t="shared" si="9"/>
        <v>0</v>
      </c>
    </row>
    <row r="55" spans="1:15" ht="15">
      <c r="A55" s="441">
        <f t="shared" si="10"/>
        <v>18</v>
      </c>
      <c r="B55" s="460" t="s">
        <v>142</v>
      </c>
      <c r="C55" s="461" t="s">
        <v>136</v>
      </c>
      <c r="D55" s="470">
        <v>1</v>
      </c>
      <c r="E55" s="443"/>
      <c r="F55" s="444"/>
      <c r="G55" s="219"/>
      <c r="H55" s="444"/>
      <c r="I55" s="445"/>
      <c r="J55" s="446"/>
      <c r="K55" s="447">
        <f t="shared" si="5"/>
        <v>0</v>
      </c>
      <c r="L55" s="445">
        <f t="shared" si="6"/>
        <v>0</v>
      </c>
      <c r="M55" s="445">
        <f t="shared" si="7"/>
        <v>0</v>
      </c>
      <c r="N55" s="445">
        <f t="shared" si="8"/>
        <v>0</v>
      </c>
      <c r="O55" s="446">
        <f t="shared" si="9"/>
        <v>0</v>
      </c>
    </row>
    <row r="56" spans="1:15" ht="15">
      <c r="A56" s="441">
        <f t="shared" si="10"/>
        <v>19</v>
      </c>
      <c r="B56" s="460" t="s">
        <v>143</v>
      </c>
      <c r="C56" s="461" t="s">
        <v>136</v>
      </c>
      <c r="D56" s="470">
        <v>1</v>
      </c>
      <c r="E56" s="443"/>
      <c r="F56" s="444"/>
      <c r="G56" s="219"/>
      <c r="H56" s="444"/>
      <c r="I56" s="445"/>
      <c r="J56" s="446"/>
      <c r="K56" s="447">
        <f t="shared" si="5"/>
        <v>0</v>
      </c>
      <c r="L56" s="445">
        <f t="shared" si="6"/>
        <v>0</v>
      </c>
      <c r="M56" s="445">
        <f t="shared" si="7"/>
        <v>0</v>
      </c>
      <c r="N56" s="445">
        <f t="shared" si="8"/>
        <v>0</v>
      </c>
      <c r="O56" s="446">
        <f t="shared" si="9"/>
        <v>0</v>
      </c>
    </row>
    <row r="57" spans="1:15" ht="15">
      <c r="A57" s="441">
        <f t="shared" si="10"/>
        <v>20</v>
      </c>
      <c r="B57" s="460" t="s">
        <v>144</v>
      </c>
      <c r="C57" s="461" t="s">
        <v>136</v>
      </c>
      <c r="D57" s="470">
        <v>1</v>
      </c>
      <c r="E57" s="443"/>
      <c r="F57" s="444"/>
      <c r="G57" s="219"/>
      <c r="H57" s="444"/>
      <c r="I57" s="445"/>
      <c r="J57" s="446"/>
      <c r="K57" s="447">
        <f t="shared" si="5"/>
        <v>0</v>
      </c>
      <c r="L57" s="445">
        <f t="shared" si="6"/>
        <v>0</v>
      </c>
      <c r="M57" s="445">
        <f t="shared" si="7"/>
        <v>0</v>
      </c>
      <c r="N57" s="445">
        <f t="shared" si="8"/>
        <v>0</v>
      </c>
      <c r="O57" s="446">
        <f t="shared" si="9"/>
        <v>0</v>
      </c>
    </row>
    <row r="58" spans="1:15" ht="15">
      <c r="A58" s="441">
        <f t="shared" si="10"/>
        <v>21</v>
      </c>
      <c r="B58" s="460" t="s">
        <v>406</v>
      </c>
      <c r="C58" s="461" t="s">
        <v>136</v>
      </c>
      <c r="D58" s="470">
        <v>1</v>
      </c>
      <c r="E58" s="443"/>
      <c r="F58" s="444"/>
      <c r="G58" s="219"/>
      <c r="H58" s="445"/>
      <c r="I58" s="445"/>
      <c r="J58" s="446"/>
      <c r="K58" s="447">
        <f t="shared" si="5"/>
        <v>0</v>
      </c>
      <c r="L58" s="445">
        <f t="shared" si="6"/>
        <v>0</v>
      </c>
      <c r="M58" s="445">
        <f t="shared" si="7"/>
        <v>0</v>
      </c>
      <c r="N58" s="445">
        <f t="shared" si="8"/>
        <v>0</v>
      </c>
      <c r="O58" s="446">
        <f t="shared" si="9"/>
        <v>0</v>
      </c>
    </row>
    <row r="59" spans="1:15" ht="15">
      <c r="A59" s="441">
        <f t="shared" si="10"/>
        <v>22</v>
      </c>
      <c r="B59" s="460" t="s">
        <v>264</v>
      </c>
      <c r="C59" s="461" t="s">
        <v>136</v>
      </c>
      <c r="D59" s="470">
        <v>1</v>
      </c>
      <c r="E59" s="443"/>
      <c r="F59" s="444"/>
      <c r="G59" s="219"/>
      <c r="H59" s="445"/>
      <c r="I59" s="445"/>
      <c r="J59" s="446"/>
      <c r="K59" s="447">
        <f t="shared" si="5"/>
        <v>0</v>
      </c>
      <c r="L59" s="445">
        <f t="shared" si="6"/>
        <v>0</v>
      </c>
      <c r="M59" s="445">
        <f t="shared" si="7"/>
        <v>0</v>
      </c>
      <c r="N59" s="445">
        <f t="shared" si="8"/>
        <v>0</v>
      </c>
      <c r="O59" s="446">
        <f t="shared" si="9"/>
        <v>0</v>
      </c>
    </row>
    <row r="60" spans="1:15" ht="15">
      <c r="A60" s="441">
        <f t="shared" si="10"/>
        <v>23</v>
      </c>
      <c r="B60" s="460" t="s">
        <v>145</v>
      </c>
      <c r="C60" s="461" t="s">
        <v>136</v>
      </c>
      <c r="D60" s="470">
        <v>1</v>
      </c>
      <c r="E60" s="443"/>
      <c r="F60" s="444"/>
      <c r="G60" s="219"/>
      <c r="H60" s="444"/>
      <c r="I60" s="445"/>
      <c r="J60" s="446"/>
      <c r="K60" s="447">
        <f t="shared" si="5"/>
        <v>0</v>
      </c>
      <c r="L60" s="445">
        <f t="shared" si="6"/>
        <v>0</v>
      </c>
      <c r="M60" s="445">
        <f t="shared" si="7"/>
        <v>0</v>
      </c>
      <c r="N60" s="445">
        <f t="shared" si="8"/>
        <v>0</v>
      </c>
      <c r="O60" s="446">
        <f t="shared" si="9"/>
        <v>0</v>
      </c>
    </row>
    <row r="61" spans="1:15" ht="15">
      <c r="A61" s="441">
        <f t="shared" si="10"/>
        <v>24</v>
      </c>
      <c r="B61" s="460" t="s">
        <v>146</v>
      </c>
      <c r="C61" s="468" t="s">
        <v>135</v>
      </c>
      <c r="D61" s="470">
        <v>1</v>
      </c>
      <c r="E61" s="443"/>
      <c r="F61" s="444"/>
      <c r="G61" s="219"/>
      <c r="H61" s="444"/>
      <c r="I61" s="445"/>
      <c r="J61" s="446"/>
      <c r="K61" s="447">
        <f t="shared" si="5"/>
        <v>0</v>
      </c>
      <c r="L61" s="445">
        <f t="shared" si="6"/>
        <v>0</v>
      </c>
      <c r="M61" s="445">
        <f t="shared" si="7"/>
        <v>0</v>
      </c>
      <c r="N61" s="445">
        <f t="shared" si="8"/>
        <v>0</v>
      </c>
      <c r="O61" s="446">
        <f t="shared" si="9"/>
        <v>0</v>
      </c>
    </row>
    <row r="62" spans="1:15" ht="15">
      <c r="A62" s="441">
        <f t="shared" si="10"/>
        <v>25</v>
      </c>
      <c r="B62" s="460" t="s">
        <v>147</v>
      </c>
      <c r="C62" s="461" t="s">
        <v>136</v>
      </c>
      <c r="D62" s="470">
        <v>3</v>
      </c>
      <c r="E62" s="443"/>
      <c r="F62" s="444"/>
      <c r="G62" s="219"/>
      <c r="H62" s="444"/>
      <c r="I62" s="445"/>
      <c r="J62" s="446"/>
      <c r="K62" s="447">
        <f t="shared" si="5"/>
        <v>0</v>
      </c>
      <c r="L62" s="445">
        <f t="shared" si="6"/>
        <v>0</v>
      </c>
      <c r="M62" s="445">
        <f t="shared" si="7"/>
        <v>0</v>
      </c>
      <c r="N62" s="445">
        <f t="shared" si="8"/>
        <v>0</v>
      </c>
      <c r="O62" s="446">
        <f t="shared" si="9"/>
        <v>0</v>
      </c>
    </row>
    <row r="63" spans="1:15" ht="15">
      <c r="A63" s="441">
        <f t="shared" si="10"/>
        <v>26</v>
      </c>
      <c r="B63" s="460" t="s">
        <v>148</v>
      </c>
      <c r="C63" s="461" t="s">
        <v>136</v>
      </c>
      <c r="D63" s="470">
        <v>3</v>
      </c>
      <c r="E63" s="443"/>
      <c r="F63" s="444"/>
      <c r="G63" s="219"/>
      <c r="H63" s="444"/>
      <c r="I63" s="445"/>
      <c r="J63" s="446"/>
      <c r="K63" s="447">
        <f t="shared" si="5"/>
        <v>0</v>
      </c>
      <c r="L63" s="445">
        <f t="shared" si="6"/>
        <v>0</v>
      </c>
      <c r="M63" s="445">
        <f t="shared" si="7"/>
        <v>0</v>
      </c>
      <c r="N63" s="445">
        <f t="shared" si="8"/>
        <v>0</v>
      </c>
      <c r="O63" s="446">
        <f t="shared" si="9"/>
        <v>0</v>
      </c>
    </row>
    <row r="64" spans="1:15" ht="25.5">
      <c r="A64" s="441">
        <f t="shared" si="10"/>
        <v>27</v>
      </c>
      <c r="B64" s="460" t="s">
        <v>149</v>
      </c>
      <c r="C64" s="461" t="s">
        <v>136</v>
      </c>
      <c r="D64" s="470">
        <v>1</v>
      </c>
      <c r="E64" s="443"/>
      <c r="F64" s="444"/>
      <c r="G64" s="219"/>
      <c r="H64" s="444"/>
      <c r="I64" s="445"/>
      <c r="J64" s="446"/>
      <c r="K64" s="447">
        <f t="shared" si="5"/>
        <v>0</v>
      </c>
      <c r="L64" s="445">
        <f t="shared" si="6"/>
        <v>0</v>
      </c>
      <c r="M64" s="445">
        <f t="shared" si="7"/>
        <v>0</v>
      </c>
      <c r="N64" s="445">
        <f t="shared" si="8"/>
        <v>0</v>
      </c>
      <c r="O64" s="446">
        <f t="shared" si="9"/>
        <v>0</v>
      </c>
    </row>
    <row r="65" spans="1:15" ht="15">
      <c r="A65" s="441">
        <f t="shared" si="10"/>
        <v>28</v>
      </c>
      <c r="B65" s="460" t="s">
        <v>150</v>
      </c>
      <c r="C65" s="461" t="s">
        <v>136</v>
      </c>
      <c r="D65" s="470">
        <v>1</v>
      </c>
      <c r="E65" s="443"/>
      <c r="F65" s="444"/>
      <c r="G65" s="219"/>
      <c r="H65" s="444"/>
      <c r="I65" s="445"/>
      <c r="J65" s="446"/>
      <c r="K65" s="447">
        <f t="shared" si="5"/>
        <v>0</v>
      </c>
      <c r="L65" s="445">
        <f t="shared" si="6"/>
        <v>0</v>
      </c>
      <c r="M65" s="445">
        <f t="shared" si="7"/>
        <v>0</v>
      </c>
      <c r="N65" s="445">
        <f t="shared" si="8"/>
        <v>0</v>
      </c>
      <c r="O65" s="446">
        <f t="shared" si="9"/>
        <v>0</v>
      </c>
    </row>
    <row r="66" spans="1:15" ht="15">
      <c r="A66" s="441">
        <f t="shared" si="10"/>
        <v>29</v>
      </c>
      <c r="B66" s="460" t="s">
        <v>263</v>
      </c>
      <c r="C66" s="461" t="s">
        <v>136</v>
      </c>
      <c r="D66" s="470">
        <v>1</v>
      </c>
      <c r="E66" s="443"/>
      <c r="F66" s="444"/>
      <c r="G66" s="219"/>
      <c r="H66" s="444"/>
      <c r="I66" s="445"/>
      <c r="J66" s="446"/>
      <c r="K66" s="447">
        <f t="shared" si="5"/>
        <v>0</v>
      </c>
      <c r="L66" s="445">
        <f t="shared" si="6"/>
        <v>0</v>
      </c>
      <c r="M66" s="445">
        <f t="shared" si="7"/>
        <v>0</v>
      </c>
      <c r="N66" s="445">
        <f t="shared" si="8"/>
        <v>0</v>
      </c>
      <c r="O66" s="446">
        <f t="shared" si="9"/>
        <v>0</v>
      </c>
    </row>
    <row r="67" spans="1:15" ht="15">
      <c r="A67" s="441">
        <f t="shared" si="10"/>
        <v>30</v>
      </c>
      <c r="B67" s="467" t="s">
        <v>151</v>
      </c>
      <c r="C67" s="468" t="s">
        <v>135</v>
      </c>
      <c r="D67" s="468">
        <v>1</v>
      </c>
      <c r="E67" s="443"/>
      <c r="F67" s="444"/>
      <c r="G67" s="219"/>
      <c r="H67" s="444"/>
      <c r="I67" s="445"/>
      <c r="J67" s="446"/>
      <c r="K67" s="447">
        <f t="shared" si="5"/>
        <v>0</v>
      </c>
      <c r="L67" s="445">
        <f t="shared" si="6"/>
        <v>0</v>
      </c>
      <c r="M67" s="445">
        <f t="shared" si="7"/>
        <v>0</v>
      </c>
      <c r="N67" s="445">
        <f t="shared" si="8"/>
        <v>0</v>
      </c>
      <c r="O67" s="446">
        <f t="shared" si="9"/>
        <v>0</v>
      </c>
    </row>
    <row r="68" spans="1:15" ht="15.75" thickBot="1">
      <c r="A68" s="471"/>
      <c r="B68" s="472" t="s">
        <v>407</v>
      </c>
      <c r="C68" s="473"/>
      <c r="D68" s="474"/>
      <c r="E68" s="475"/>
      <c r="F68" s="476"/>
      <c r="G68" s="476"/>
      <c r="H68" s="477"/>
      <c r="I68" s="445"/>
      <c r="J68" s="446"/>
      <c r="K68" s="478">
        <f>SUM(K38:K67)</f>
        <v>0</v>
      </c>
      <c r="L68" s="479">
        <f>SUM(L38:L67)</f>
        <v>0</v>
      </c>
      <c r="M68" s="479">
        <f>SUM(M38:M67)</f>
        <v>0</v>
      </c>
      <c r="N68" s="479">
        <f>SUM(N38:N67)</f>
        <v>0</v>
      </c>
      <c r="O68" s="480">
        <f>SUM(O38:O67)</f>
        <v>0</v>
      </c>
    </row>
    <row r="69" spans="1:15" ht="15.75" thickBot="1">
      <c r="A69" s="642" t="s">
        <v>99</v>
      </c>
      <c r="B69" s="643"/>
      <c r="C69" s="643"/>
      <c r="D69" s="643"/>
      <c r="E69" s="643"/>
      <c r="F69" s="643"/>
      <c r="G69" s="643"/>
      <c r="H69" s="643"/>
      <c r="I69" s="643"/>
      <c r="J69" s="643"/>
      <c r="K69" s="643"/>
      <c r="L69" s="643"/>
      <c r="M69" s="643"/>
      <c r="N69" s="643"/>
      <c r="O69" s="644"/>
    </row>
    <row r="70" spans="1:15" ht="15">
      <c r="A70" s="158">
        <v>1</v>
      </c>
      <c r="B70" s="157" t="s">
        <v>152</v>
      </c>
      <c r="C70" s="156"/>
      <c r="D70" s="481"/>
      <c r="E70" s="482"/>
      <c r="F70" s="483"/>
      <c r="G70" s="483"/>
      <c r="H70" s="483"/>
      <c r="I70" s="483"/>
      <c r="J70" s="484"/>
      <c r="K70" s="485">
        <f>K36</f>
        <v>0</v>
      </c>
      <c r="L70" s="486">
        <f>L36</f>
        <v>0</v>
      </c>
      <c r="M70" s="487">
        <f>M36</f>
        <v>0</v>
      </c>
      <c r="N70" s="486">
        <f>N36</f>
        <v>0</v>
      </c>
      <c r="O70" s="488">
        <f>O36</f>
        <v>0</v>
      </c>
    </row>
    <row r="71" spans="1:15" ht="15">
      <c r="A71" s="99" t="s">
        <v>54</v>
      </c>
      <c r="B71" s="98" t="s">
        <v>153</v>
      </c>
      <c r="C71" s="97"/>
      <c r="D71" s="231"/>
      <c r="E71" s="228"/>
      <c r="F71" s="229"/>
      <c r="G71" s="229"/>
      <c r="H71" s="229"/>
      <c r="I71" s="229"/>
      <c r="J71" s="230"/>
      <c r="K71" s="221">
        <f>K68</f>
        <v>0</v>
      </c>
      <c r="L71" s="222">
        <f>L68</f>
        <v>0</v>
      </c>
      <c r="M71" s="222">
        <f>M68</f>
        <v>0</v>
      </c>
      <c r="N71" s="222"/>
      <c r="O71" s="224"/>
    </row>
    <row r="72" spans="1:15" ht="15">
      <c r="A72" s="99" t="s">
        <v>197</v>
      </c>
      <c r="B72" s="98" t="s">
        <v>281</v>
      </c>
      <c r="C72" s="97"/>
      <c r="D72" s="527"/>
      <c r="E72" s="228"/>
      <c r="F72" s="229"/>
      <c r="G72" s="229"/>
      <c r="H72" s="229"/>
      <c r="I72" s="229"/>
      <c r="J72" s="230"/>
      <c r="K72" s="221"/>
      <c r="L72" s="222"/>
      <c r="M72" s="222">
        <f>M71*D72</f>
        <v>0</v>
      </c>
      <c r="N72" s="222"/>
      <c r="O72" s="224"/>
    </row>
    <row r="73" spans="1:15" ht="15">
      <c r="A73" s="645" t="s">
        <v>17</v>
      </c>
      <c r="B73" s="646"/>
      <c r="C73" s="646"/>
      <c r="D73" s="646"/>
      <c r="E73" s="646"/>
      <c r="F73" s="646"/>
      <c r="G73" s="646"/>
      <c r="H73" s="646"/>
      <c r="I73" s="646"/>
      <c r="J73" s="647"/>
      <c r="K73" s="232">
        <f>SUM(K70:K71)</f>
        <v>0</v>
      </c>
      <c r="L73" s="225">
        <f>SUM(L70:L71)</f>
        <v>0</v>
      </c>
      <c r="M73" s="225">
        <f>M71+M72</f>
        <v>0</v>
      </c>
      <c r="N73" s="225">
        <f>SUM(N70:N71)</f>
        <v>0</v>
      </c>
      <c r="O73" s="225">
        <f>SUM(O70:O71)</f>
        <v>0</v>
      </c>
    </row>
    <row r="74" spans="1:15" ht="15.75" thickBot="1">
      <c r="A74" s="648" t="s">
        <v>17</v>
      </c>
      <c r="B74" s="649"/>
      <c r="C74" s="649"/>
      <c r="D74" s="649"/>
      <c r="E74" s="649"/>
      <c r="F74" s="649"/>
      <c r="G74" s="649"/>
      <c r="H74" s="649"/>
      <c r="I74" s="649"/>
      <c r="J74" s="650"/>
      <c r="K74" s="293"/>
      <c r="L74" s="294"/>
      <c r="M74" s="294"/>
      <c r="N74" s="294"/>
      <c r="O74" s="295">
        <f>SUM(O73:O73)</f>
        <v>0</v>
      </c>
    </row>
    <row r="76" ht="15">
      <c r="B76" s="337"/>
    </row>
    <row r="77" ht="15">
      <c r="B77" s="423"/>
    </row>
    <row r="78" ht="15">
      <c r="B78" s="338"/>
    </row>
    <row r="79" ht="15">
      <c r="B79" s="337"/>
    </row>
  </sheetData>
  <sheetProtection selectLockedCells="1" selectUnlockedCells="1"/>
  <mergeCells count="19">
    <mergeCell ref="A69:O69"/>
    <mergeCell ref="A73:J73"/>
    <mergeCell ref="A74:J74"/>
    <mergeCell ref="A10:O10"/>
    <mergeCell ref="A11:O11"/>
    <mergeCell ref="A12:A13"/>
    <mergeCell ref="B12:B13"/>
    <mergeCell ref="C12:C13"/>
    <mergeCell ref="D12:D13"/>
    <mergeCell ref="E12:J12"/>
    <mergeCell ref="K12:O12"/>
    <mergeCell ref="A5:H5"/>
    <mergeCell ref="A1:O1"/>
    <mergeCell ref="A7:B7"/>
    <mergeCell ref="A8:K8"/>
    <mergeCell ref="L8:M8"/>
    <mergeCell ref="A3:H3"/>
    <mergeCell ref="A4:H4"/>
    <mergeCell ref="A2:E2"/>
  </mergeCells>
  <printOptions/>
  <pageMargins left="0.7086614173228347" right="0.7086614173228347" top="0.7480314960629921" bottom="0.15748031496062992" header="0.5118110236220472" footer="0.5118110236220472"/>
  <pageSetup horizontalDpi="300" verticalDpi="300" orientation="landscape" paperSize="9" scale="8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R72"/>
  <sheetViews>
    <sheetView zoomScale="115" zoomScaleNormal="115" zoomScalePageLayoutView="70" workbookViewId="0" topLeftCell="A25">
      <selection activeCell="B14" sqref="B14"/>
    </sheetView>
  </sheetViews>
  <sheetFormatPr defaultColWidth="8.7109375" defaultRowHeight="15"/>
  <cols>
    <col min="1" max="1" width="4.7109375" style="0" customWidth="1"/>
    <col min="2" max="2" width="53.7109375" style="123" customWidth="1"/>
    <col min="3" max="3" width="7.7109375" style="0" customWidth="1"/>
    <col min="4" max="4" width="5.421875" style="0" customWidth="1"/>
    <col min="5" max="5" width="6.28125" style="0" customWidth="1"/>
    <col min="6" max="6" width="6.421875" style="0" customWidth="1"/>
    <col min="7" max="7" width="6.7109375" style="0" customWidth="1"/>
    <col min="8" max="8" width="8.140625" style="0" customWidth="1"/>
    <col min="9" max="9" width="6.28125" style="0" customWidth="1"/>
    <col min="10" max="10" width="8.421875" style="0" customWidth="1"/>
    <col min="11" max="11" width="7.28125" style="0" customWidth="1"/>
    <col min="12" max="12" width="11.00390625" style="0" customWidth="1"/>
    <col min="13" max="13" width="9.28125" style="0" customWidth="1"/>
    <col min="14" max="14" width="9.140625" style="0" customWidth="1"/>
    <col min="15" max="15" width="9.7109375" style="0" customWidth="1"/>
    <col min="16" max="18" width="8.7109375" style="0" customWidth="1"/>
    <col min="19" max="19" width="10.421875" style="0" customWidth="1"/>
  </cols>
  <sheetData>
    <row r="1" spans="1:15" ht="15">
      <c r="A1" s="641"/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</row>
    <row r="2" spans="1:15" ht="15">
      <c r="A2" s="563" t="s">
        <v>438</v>
      </c>
      <c r="B2" s="563"/>
      <c r="C2" s="563"/>
      <c r="D2" s="563"/>
      <c r="E2" s="563"/>
      <c r="F2" s="554"/>
      <c r="G2" s="554"/>
      <c r="H2" s="554"/>
      <c r="I2" s="554"/>
      <c r="J2" s="554"/>
      <c r="K2" s="554"/>
      <c r="L2" s="554"/>
      <c r="M2" s="554"/>
      <c r="N2" s="554"/>
      <c r="O2" s="554"/>
    </row>
    <row r="3" spans="1:15" ht="15">
      <c r="A3" s="567" t="s">
        <v>341</v>
      </c>
      <c r="B3" s="567"/>
      <c r="C3" s="567"/>
      <c r="D3" s="567"/>
      <c r="E3" s="567"/>
      <c r="F3" s="567"/>
      <c r="G3" s="567"/>
      <c r="H3" s="567"/>
      <c r="I3" s="328"/>
      <c r="J3" s="328"/>
      <c r="K3" s="328"/>
      <c r="L3" s="328"/>
      <c r="M3" s="328"/>
      <c r="N3" s="328"/>
      <c r="O3" s="328"/>
    </row>
    <row r="4" spans="1:15" ht="15">
      <c r="A4" s="567" t="s">
        <v>342</v>
      </c>
      <c r="B4" s="567"/>
      <c r="C4" s="567"/>
      <c r="D4" s="567"/>
      <c r="E4" s="567"/>
      <c r="F4" s="567"/>
      <c r="G4" s="567"/>
      <c r="H4" s="567"/>
      <c r="I4" s="328"/>
      <c r="J4" s="328"/>
      <c r="K4" s="328"/>
      <c r="L4" s="328"/>
      <c r="M4" s="328"/>
      <c r="N4" s="328"/>
      <c r="O4" s="328"/>
    </row>
    <row r="5" spans="1:15" ht="15">
      <c r="A5" s="567" t="s">
        <v>343</v>
      </c>
      <c r="B5" s="567"/>
      <c r="C5" s="567"/>
      <c r="D5" s="567"/>
      <c r="E5" s="567"/>
      <c r="F5" s="567"/>
      <c r="G5" s="567"/>
      <c r="H5" s="567"/>
      <c r="I5" s="328"/>
      <c r="J5" s="328"/>
      <c r="K5" s="328"/>
      <c r="L5" s="328"/>
      <c r="M5" s="328"/>
      <c r="N5" s="328"/>
      <c r="O5" s="328"/>
    </row>
    <row r="6" spans="1:15" ht="15">
      <c r="A6" s="334"/>
      <c r="B6" s="334"/>
      <c r="C6" s="334"/>
      <c r="D6" s="334"/>
      <c r="E6" s="334"/>
      <c r="F6" s="334"/>
      <c r="G6" s="334"/>
      <c r="H6" s="334"/>
      <c r="I6" s="328"/>
      <c r="J6" s="328"/>
      <c r="K6" s="328"/>
      <c r="L6" s="328"/>
      <c r="M6" s="328"/>
      <c r="N6" s="328"/>
      <c r="O6" s="328"/>
    </row>
    <row r="7" spans="1:15" ht="15">
      <c r="A7" s="598"/>
      <c r="B7" s="598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</row>
    <row r="8" spans="1:18" ht="15">
      <c r="A8" s="598"/>
      <c r="B8" s="598"/>
      <c r="C8" s="598"/>
      <c r="D8" s="598"/>
      <c r="E8" s="598"/>
      <c r="F8" s="598"/>
      <c r="G8" s="598"/>
      <c r="H8" s="598"/>
      <c r="I8" s="598"/>
      <c r="J8" s="598"/>
      <c r="K8" s="598"/>
      <c r="L8" s="597" t="s">
        <v>309</v>
      </c>
      <c r="M8" s="597"/>
      <c r="N8" s="332">
        <f>O66</f>
        <v>0</v>
      </c>
      <c r="O8" s="333" t="s">
        <v>310</v>
      </c>
      <c r="P8" s="122"/>
      <c r="Q8" s="122"/>
      <c r="R8" s="122"/>
    </row>
    <row r="9" spans="1:18" ht="15">
      <c r="A9" s="537"/>
      <c r="B9" s="537"/>
      <c r="C9" s="537"/>
      <c r="D9" s="537"/>
      <c r="E9" s="537"/>
      <c r="F9" s="537"/>
      <c r="G9" s="537"/>
      <c r="H9" s="537"/>
      <c r="I9" s="537"/>
      <c r="J9" s="537"/>
      <c r="K9" s="537"/>
      <c r="L9" s="536"/>
      <c r="M9" s="536"/>
      <c r="N9" s="332"/>
      <c r="O9" s="333"/>
      <c r="P9" s="122"/>
      <c r="Q9" s="122"/>
      <c r="R9" s="122"/>
    </row>
    <row r="10" spans="1:18" ht="15">
      <c r="A10" s="641" t="s">
        <v>428</v>
      </c>
      <c r="B10" s="641"/>
      <c r="C10" s="641"/>
      <c r="D10" s="641"/>
      <c r="E10" s="641"/>
      <c r="F10" s="641"/>
      <c r="G10" s="641"/>
      <c r="H10" s="641"/>
      <c r="I10" s="641"/>
      <c r="J10" s="641"/>
      <c r="K10" s="641"/>
      <c r="L10" s="641"/>
      <c r="M10" s="641"/>
      <c r="N10" s="641"/>
      <c r="O10" s="641"/>
      <c r="P10" s="122"/>
      <c r="Q10" s="122"/>
      <c r="R10" s="122"/>
    </row>
    <row r="11" spans="1:18" ht="15.75" thickBot="1">
      <c r="A11" s="661" t="s">
        <v>429</v>
      </c>
      <c r="B11" s="661"/>
      <c r="C11" s="661"/>
      <c r="D11" s="661"/>
      <c r="E11" s="661"/>
      <c r="F11" s="661"/>
      <c r="G11" s="661"/>
      <c r="H11" s="661"/>
      <c r="I11" s="661"/>
      <c r="J11" s="661"/>
      <c r="K11" s="661"/>
      <c r="L11" s="661"/>
      <c r="M11" s="661"/>
      <c r="N11" s="661"/>
      <c r="O11" s="661"/>
      <c r="P11" s="122"/>
      <c r="Q11" s="122"/>
      <c r="R11" s="122"/>
    </row>
    <row r="12" spans="1:15" ht="15">
      <c r="A12" s="653" t="s">
        <v>115</v>
      </c>
      <c r="B12" s="655" t="s">
        <v>21</v>
      </c>
      <c r="C12" s="657" t="s">
        <v>22</v>
      </c>
      <c r="D12" s="670" t="s">
        <v>23</v>
      </c>
      <c r="E12" s="638" t="s">
        <v>24</v>
      </c>
      <c r="F12" s="639"/>
      <c r="G12" s="639"/>
      <c r="H12" s="639"/>
      <c r="I12" s="639"/>
      <c r="J12" s="640"/>
      <c r="K12" s="638" t="s">
        <v>116</v>
      </c>
      <c r="L12" s="639"/>
      <c r="M12" s="639"/>
      <c r="N12" s="639"/>
      <c r="O12" s="640"/>
    </row>
    <row r="13" spans="1:15" ht="79.5" thickBot="1">
      <c r="A13" s="654"/>
      <c r="B13" s="656"/>
      <c r="C13" s="658"/>
      <c r="D13" s="671"/>
      <c r="E13" s="121" t="s">
        <v>26</v>
      </c>
      <c r="F13" s="119" t="s">
        <v>27</v>
      </c>
      <c r="G13" s="119" t="s">
        <v>5</v>
      </c>
      <c r="H13" s="119" t="s">
        <v>6</v>
      </c>
      <c r="I13" s="119" t="s">
        <v>7</v>
      </c>
      <c r="J13" s="118" t="s">
        <v>29</v>
      </c>
      <c r="K13" s="120" t="s">
        <v>30</v>
      </c>
      <c r="L13" s="119" t="s">
        <v>5</v>
      </c>
      <c r="M13" s="119" t="s">
        <v>6</v>
      </c>
      <c r="N13" s="119" t="s">
        <v>7</v>
      </c>
      <c r="O13" s="118" t="s">
        <v>31</v>
      </c>
    </row>
    <row r="14" spans="1:15" ht="15">
      <c r="A14" s="489"/>
      <c r="B14" s="719" t="s">
        <v>408</v>
      </c>
      <c r="C14" s="490"/>
      <c r="D14" s="491"/>
      <c r="E14" s="153"/>
      <c r="F14" s="152"/>
      <c r="G14" s="152"/>
      <c r="H14" s="152"/>
      <c r="I14" s="152"/>
      <c r="J14" s="151"/>
      <c r="K14" s="117"/>
      <c r="L14" s="116"/>
      <c r="M14" s="116"/>
      <c r="N14" s="116"/>
      <c r="O14" s="115"/>
    </row>
    <row r="15" spans="1:15" ht="15">
      <c r="A15" s="150">
        <v>1</v>
      </c>
      <c r="B15" s="138" t="s">
        <v>154</v>
      </c>
      <c r="C15" s="113" t="s">
        <v>57</v>
      </c>
      <c r="D15" s="136">
        <v>1</v>
      </c>
      <c r="E15" s="135"/>
      <c r="F15" s="161"/>
      <c r="G15" s="93"/>
      <c r="H15" s="93"/>
      <c r="I15" s="93"/>
      <c r="J15" s="140"/>
      <c r="K15" s="135">
        <f>D15*E15</f>
        <v>0</v>
      </c>
      <c r="L15" s="93">
        <f>D15*G15</f>
        <v>0</v>
      </c>
      <c r="M15" s="93">
        <f>D15*H15</f>
        <v>0</v>
      </c>
      <c r="N15" s="93">
        <f>D15*I15</f>
        <v>0</v>
      </c>
      <c r="O15" s="140">
        <f>SUM(L15:N15)</f>
        <v>0</v>
      </c>
    </row>
    <row r="16" spans="1:15" ht="15">
      <c r="A16" s="141">
        <v>2</v>
      </c>
      <c r="B16" s="138" t="s">
        <v>155</v>
      </c>
      <c r="C16" s="113" t="s">
        <v>57</v>
      </c>
      <c r="D16" s="136">
        <v>2</v>
      </c>
      <c r="E16" s="135"/>
      <c r="F16" s="161"/>
      <c r="G16" s="93"/>
      <c r="H16" s="93"/>
      <c r="I16" s="93"/>
      <c r="J16" s="140"/>
      <c r="K16" s="135">
        <f>D16*E16</f>
        <v>0</v>
      </c>
      <c r="L16" s="93">
        <f>D16*G16</f>
        <v>0</v>
      </c>
      <c r="M16" s="93">
        <f>D16*H16</f>
        <v>0</v>
      </c>
      <c r="N16" s="93">
        <f>D16*I16</f>
        <v>0</v>
      </c>
      <c r="O16" s="140">
        <f>SUM(L16:N16)</f>
        <v>0</v>
      </c>
    </row>
    <row r="17" spans="1:15" ht="15">
      <c r="A17" s="150">
        <v>3</v>
      </c>
      <c r="B17" s="138" t="s">
        <v>156</v>
      </c>
      <c r="C17" s="113" t="s">
        <v>57</v>
      </c>
      <c r="D17" s="136">
        <v>1</v>
      </c>
      <c r="E17" s="135"/>
      <c r="F17" s="161"/>
      <c r="G17" s="93"/>
      <c r="H17" s="93"/>
      <c r="I17" s="93"/>
      <c r="J17" s="140"/>
      <c r="K17" s="135">
        <f>D17*E17</f>
        <v>0</v>
      </c>
      <c r="L17" s="93">
        <f>D17*G17</f>
        <v>0</v>
      </c>
      <c r="M17" s="93">
        <f>D17*H17</f>
        <v>0</v>
      </c>
      <c r="N17" s="93">
        <f>D17*I17</f>
        <v>0</v>
      </c>
      <c r="O17" s="140">
        <f>SUM(L17:N17)</f>
        <v>0</v>
      </c>
    </row>
    <row r="18" spans="1:15" ht="15">
      <c r="A18" s="141">
        <v>4</v>
      </c>
      <c r="B18" s="138" t="s">
        <v>157</v>
      </c>
      <c r="C18" s="113" t="s">
        <v>57</v>
      </c>
      <c r="D18" s="136">
        <v>2</v>
      </c>
      <c r="E18" s="135"/>
      <c r="F18" s="161"/>
      <c r="G18" s="93"/>
      <c r="H18" s="93"/>
      <c r="I18" s="93"/>
      <c r="J18" s="140"/>
      <c r="K18" s="135">
        <f>D18*E18</f>
        <v>0</v>
      </c>
      <c r="L18" s="93">
        <f>D18*G18</f>
        <v>0</v>
      </c>
      <c r="M18" s="93">
        <f>D18*H18</f>
        <v>0</v>
      </c>
      <c r="N18" s="93">
        <f>D18*I18</f>
        <v>0</v>
      </c>
      <c r="O18" s="140">
        <f>SUM(L18:N18)</f>
        <v>0</v>
      </c>
    </row>
    <row r="19" spans="1:15" ht="15">
      <c r="A19" s="141">
        <v>5</v>
      </c>
      <c r="B19" s="138" t="s">
        <v>158</v>
      </c>
      <c r="C19" s="113" t="s">
        <v>57</v>
      </c>
      <c r="D19" s="136">
        <v>18</v>
      </c>
      <c r="E19" s="135"/>
      <c r="F19" s="161"/>
      <c r="G19" s="93"/>
      <c r="H19" s="93"/>
      <c r="I19" s="93"/>
      <c r="J19" s="140"/>
      <c r="K19" s="135">
        <f>D19*E19</f>
        <v>0</v>
      </c>
      <c r="L19" s="93">
        <f>D19*G19</f>
        <v>0</v>
      </c>
      <c r="M19" s="93">
        <f>D19*H19</f>
        <v>0</v>
      </c>
      <c r="N19" s="93">
        <f>D19*I19</f>
        <v>0</v>
      </c>
      <c r="O19" s="140">
        <f>SUM(L19:N19)</f>
        <v>0</v>
      </c>
    </row>
    <row r="20" spans="1:15" ht="15">
      <c r="A20" s="141"/>
      <c r="B20" s="492" t="s">
        <v>409</v>
      </c>
      <c r="C20" s="113"/>
      <c r="D20" s="136"/>
      <c r="E20" s="104"/>
      <c r="F20" s="134"/>
      <c r="G20" s="103"/>
      <c r="H20" s="103"/>
      <c r="I20" s="124"/>
      <c r="J20" s="102"/>
      <c r="K20" s="104"/>
      <c r="L20" s="493">
        <f>SUM(L15:L19)</f>
        <v>0</v>
      </c>
      <c r="M20" s="493">
        <f>SUM(M15:M19)</f>
        <v>0</v>
      </c>
      <c r="N20" s="493">
        <f>SUM(N15:N19)</f>
        <v>0</v>
      </c>
      <c r="O20" s="493">
        <f>SUM(O15:O19)</f>
        <v>0</v>
      </c>
    </row>
    <row r="21" spans="1:15" ht="15">
      <c r="A21" s="141"/>
      <c r="B21" s="138"/>
      <c r="C21" s="113"/>
      <c r="D21" s="136"/>
      <c r="E21" s="146"/>
      <c r="F21" s="134"/>
      <c r="G21" s="124"/>
      <c r="H21" s="124"/>
      <c r="I21" s="124"/>
      <c r="J21" s="145"/>
      <c r="K21" s="146"/>
      <c r="L21" s="124"/>
      <c r="M21" s="124"/>
      <c r="N21" s="124"/>
      <c r="O21" s="145"/>
    </row>
    <row r="22" spans="1:15" ht="15">
      <c r="A22" s="494"/>
      <c r="B22" s="495" t="s">
        <v>159</v>
      </c>
      <c r="C22" s="113"/>
      <c r="D22" s="136"/>
      <c r="E22" s="104"/>
      <c r="F22" s="134"/>
      <c r="G22" s="103"/>
      <c r="H22" s="103"/>
      <c r="I22" s="103"/>
      <c r="J22" s="102"/>
      <c r="K22" s="104"/>
      <c r="L22" s="103"/>
      <c r="M22" s="103"/>
      <c r="N22" s="103"/>
      <c r="O22" s="102"/>
    </row>
    <row r="23" spans="1:15" ht="15">
      <c r="A23" s="143">
        <v>1</v>
      </c>
      <c r="B23" s="138" t="s">
        <v>160</v>
      </c>
      <c r="C23" s="113" t="s">
        <v>57</v>
      </c>
      <c r="D23" s="136">
        <v>3</v>
      </c>
      <c r="E23" s="135"/>
      <c r="F23" s="161"/>
      <c r="G23" s="93"/>
      <c r="H23" s="93"/>
      <c r="I23" s="93"/>
      <c r="J23" s="140"/>
      <c r="K23" s="135">
        <f aca="true" t="shared" si="0" ref="K23:K34">D23*E23</f>
        <v>0</v>
      </c>
      <c r="L23" s="93">
        <f aca="true" t="shared" si="1" ref="L23:L34">D23*G23</f>
        <v>0</v>
      </c>
      <c r="M23" s="93">
        <f aca="true" t="shared" si="2" ref="M23:M34">D23*H23</f>
        <v>0</v>
      </c>
      <c r="N23" s="93">
        <f aca="true" t="shared" si="3" ref="N23:N34">D23*I23</f>
        <v>0</v>
      </c>
      <c r="O23" s="140">
        <f aca="true" t="shared" si="4" ref="O23:O34">SUM(L23:N23)</f>
        <v>0</v>
      </c>
    </row>
    <row r="24" spans="1:15" ht="15">
      <c r="A24" s="143">
        <v>2</v>
      </c>
      <c r="B24" s="138" t="s">
        <v>161</v>
      </c>
      <c r="C24" s="113" t="s">
        <v>57</v>
      </c>
      <c r="D24" s="136">
        <v>1</v>
      </c>
      <c r="E24" s="135"/>
      <c r="F24" s="161"/>
      <c r="G24" s="93"/>
      <c r="H24" s="93"/>
      <c r="I24" s="93"/>
      <c r="J24" s="140"/>
      <c r="K24" s="135">
        <f t="shared" si="0"/>
        <v>0</v>
      </c>
      <c r="L24" s="93">
        <f t="shared" si="1"/>
        <v>0</v>
      </c>
      <c r="M24" s="93">
        <f t="shared" si="2"/>
        <v>0</v>
      </c>
      <c r="N24" s="93">
        <f t="shared" si="3"/>
        <v>0</v>
      </c>
      <c r="O24" s="140">
        <f t="shared" si="4"/>
        <v>0</v>
      </c>
    </row>
    <row r="25" spans="1:15" ht="15">
      <c r="A25" s="143">
        <v>3</v>
      </c>
      <c r="B25" s="138" t="s">
        <v>162</v>
      </c>
      <c r="C25" s="113" t="s">
        <v>57</v>
      </c>
      <c r="D25" s="136">
        <v>4</v>
      </c>
      <c r="E25" s="135"/>
      <c r="F25" s="161"/>
      <c r="G25" s="93"/>
      <c r="H25" s="93"/>
      <c r="I25" s="93"/>
      <c r="J25" s="140"/>
      <c r="K25" s="135">
        <f t="shared" si="0"/>
        <v>0</v>
      </c>
      <c r="L25" s="93">
        <f t="shared" si="1"/>
        <v>0</v>
      </c>
      <c r="M25" s="93">
        <f t="shared" si="2"/>
        <v>0</v>
      </c>
      <c r="N25" s="93">
        <f t="shared" si="3"/>
        <v>0</v>
      </c>
      <c r="O25" s="140">
        <f t="shared" si="4"/>
        <v>0</v>
      </c>
    </row>
    <row r="26" spans="1:15" ht="15">
      <c r="A26" s="143">
        <v>4</v>
      </c>
      <c r="B26" s="108" t="s">
        <v>163</v>
      </c>
      <c r="C26" s="113" t="s">
        <v>57</v>
      </c>
      <c r="D26" s="136">
        <v>1</v>
      </c>
      <c r="E26" s="135"/>
      <c r="F26" s="161"/>
      <c r="G26" s="93"/>
      <c r="H26" s="93"/>
      <c r="I26" s="93"/>
      <c r="J26" s="140"/>
      <c r="K26" s="135">
        <f t="shared" si="0"/>
        <v>0</v>
      </c>
      <c r="L26" s="93">
        <f t="shared" si="1"/>
        <v>0</v>
      </c>
      <c r="M26" s="93">
        <f t="shared" si="2"/>
        <v>0</v>
      </c>
      <c r="N26" s="93">
        <f t="shared" si="3"/>
        <v>0</v>
      </c>
      <c r="O26" s="140">
        <f t="shared" si="4"/>
        <v>0</v>
      </c>
    </row>
    <row r="27" spans="1:15" ht="25.5">
      <c r="A27" s="143">
        <v>5</v>
      </c>
      <c r="B27" s="138" t="s">
        <v>164</v>
      </c>
      <c r="C27" s="113" t="s">
        <v>57</v>
      </c>
      <c r="D27" s="149">
        <v>3</v>
      </c>
      <c r="E27" s="135"/>
      <c r="F27" s="161"/>
      <c r="G27" s="93"/>
      <c r="H27" s="93"/>
      <c r="I27" s="93"/>
      <c r="J27" s="140"/>
      <c r="K27" s="135">
        <f t="shared" si="0"/>
        <v>0</v>
      </c>
      <c r="L27" s="93">
        <f t="shared" si="1"/>
        <v>0</v>
      </c>
      <c r="M27" s="93">
        <f t="shared" si="2"/>
        <v>0</v>
      </c>
      <c r="N27" s="93">
        <f t="shared" si="3"/>
        <v>0</v>
      </c>
      <c r="O27" s="140">
        <f t="shared" si="4"/>
        <v>0</v>
      </c>
    </row>
    <row r="28" spans="1:15" ht="15">
      <c r="A28" s="143">
        <v>6</v>
      </c>
      <c r="B28" s="108" t="s">
        <v>165</v>
      </c>
      <c r="C28" s="113" t="s">
        <v>57</v>
      </c>
      <c r="D28" s="136">
        <v>3</v>
      </c>
      <c r="E28" s="135"/>
      <c r="F28" s="161"/>
      <c r="G28" s="93"/>
      <c r="H28" s="93"/>
      <c r="I28" s="93"/>
      <c r="J28" s="140"/>
      <c r="K28" s="135">
        <f t="shared" si="0"/>
        <v>0</v>
      </c>
      <c r="L28" s="93">
        <f t="shared" si="1"/>
        <v>0</v>
      </c>
      <c r="M28" s="93">
        <f t="shared" si="2"/>
        <v>0</v>
      </c>
      <c r="N28" s="93">
        <f t="shared" si="3"/>
        <v>0</v>
      </c>
      <c r="O28" s="140">
        <f t="shared" si="4"/>
        <v>0</v>
      </c>
    </row>
    <row r="29" spans="1:15" ht="15">
      <c r="A29" s="143">
        <v>7</v>
      </c>
      <c r="B29" s="138" t="s">
        <v>166</v>
      </c>
      <c r="C29" s="113" t="s">
        <v>57</v>
      </c>
      <c r="D29" s="136">
        <v>3</v>
      </c>
      <c r="E29" s="135"/>
      <c r="F29" s="161"/>
      <c r="G29" s="93"/>
      <c r="H29" s="93"/>
      <c r="I29" s="93"/>
      <c r="J29" s="140"/>
      <c r="K29" s="135">
        <f t="shared" si="0"/>
        <v>0</v>
      </c>
      <c r="L29" s="93">
        <f t="shared" si="1"/>
        <v>0</v>
      </c>
      <c r="M29" s="93">
        <f t="shared" si="2"/>
        <v>0</v>
      </c>
      <c r="N29" s="93">
        <f t="shared" si="3"/>
        <v>0</v>
      </c>
      <c r="O29" s="140">
        <f t="shared" si="4"/>
        <v>0</v>
      </c>
    </row>
    <row r="30" spans="1:15" ht="15">
      <c r="A30" s="143">
        <v>8</v>
      </c>
      <c r="B30" s="138" t="s">
        <v>167</v>
      </c>
      <c r="C30" s="113" t="s">
        <v>57</v>
      </c>
      <c r="D30" s="136">
        <v>3</v>
      </c>
      <c r="E30" s="135"/>
      <c r="F30" s="161"/>
      <c r="G30" s="93"/>
      <c r="H30" s="93"/>
      <c r="I30" s="93"/>
      <c r="J30" s="140"/>
      <c r="K30" s="135">
        <f t="shared" si="0"/>
        <v>0</v>
      </c>
      <c r="L30" s="93">
        <f t="shared" si="1"/>
        <v>0</v>
      </c>
      <c r="M30" s="93">
        <f t="shared" si="2"/>
        <v>0</v>
      </c>
      <c r="N30" s="93">
        <f t="shared" si="3"/>
        <v>0</v>
      </c>
      <c r="O30" s="140">
        <f t="shared" si="4"/>
        <v>0</v>
      </c>
    </row>
    <row r="31" spans="1:15" ht="15">
      <c r="A31" s="143">
        <v>9</v>
      </c>
      <c r="B31" s="138" t="s">
        <v>168</v>
      </c>
      <c r="C31" s="113" t="s">
        <v>57</v>
      </c>
      <c r="D31" s="136">
        <v>3</v>
      </c>
      <c r="E31" s="135"/>
      <c r="F31" s="161"/>
      <c r="G31" s="93"/>
      <c r="H31" s="93"/>
      <c r="I31" s="93"/>
      <c r="J31" s="140"/>
      <c r="K31" s="135">
        <f t="shared" si="0"/>
        <v>0</v>
      </c>
      <c r="L31" s="93">
        <f t="shared" si="1"/>
        <v>0</v>
      </c>
      <c r="M31" s="93">
        <f t="shared" si="2"/>
        <v>0</v>
      </c>
      <c r="N31" s="93">
        <f t="shared" si="3"/>
        <v>0</v>
      </c>
      <c r="O31" s="140">
        <f t="shared" si="4"/>
        <v>0</v>
      </c>
    </row>
    <row r="32" spans="1:15" ht="15">
      <c r="A32" s="143">
        <v>10</v>
      </c>
      <c r="B32" s="138" t="s">
        <v>169</v>
      </c>
      <c r="C32" s="113" t="s">
        <v>57</v>
      </c>
      <c r="D32" s="136">
        <v>3</v>
      </c>
      <c r="E32" s="135"/>
      <c r="F32" s="161"/>
      <c r="G32" s="93"/>
      <c r="H32" s="93"/>
      <c r="I32" s="93"/>
      <c r="J32" s="140"/>
      <c r="K32" s="135">
        <f t="shared" si="0"/>
        <v>0</v>
      </c>
      <c r="L32" s="93">
        <f t="shared" si="1"/>
        <v>0</v>
      </c>
      <c r="M32" s="93">
        <f t="shared" si="2"/>
        <v>0</v>
      </c>
      <c r="N32" s="93">
        <f t="shared" si="3"/>
        <v>0</v>
      </c>
      <c r="O32" s="140">
        <f t="shared" si="4"/>
        <v>0</v>
      </c>
    </row>
    <row r="33" spans="1:15" ht="15">
      <c r="A33" s="143">
        <v>11</v>
      </c>
      <c r="B33" s="138" t="s">
        <v>170</v>
      </c>
      <c r="C33" s="113" t="s">
        <v>57</v>
      </c>
      <c r="D33" s="136">
        <v>16</v>
      </c>
      <c r="E33" s="135"/>
      <c r="F33" s="161"/>
      <c r="G33" s="93"/>
      <c r="H33" s="93"/>
      <c r="I33" s="93"/>
      <c r="J33" s="140"/>
      <c r="K33" s="135">
        <f t="shared" si="0"/>
        <v>0</v>
      </c>
      <c r="L33" s="93">
        <f t="shared" si="1"/>
        <v>0</v>
      </c>
      <c r="M33" s="93">
        <f t="shared" si="2"/>
        <v>0</v>
      </c>
      <c r="N33" s="93">
        <f t="shared" si="3"/>
        <v>0</v>
      </c>
      <c r="O33" s="140">
        <f t="shared" si="4"/>
        <v>0</v>
      </c>
    </row>
    <row r="34" spans="1:15" ht="24">
      <c r="A34" s="143">
        <v>12</v>
      </c>
      <c r="B34" s="496" t="s">
        <v>410</v>
      </c>
      <c r="C34" s="113" t="s">
        <v>131</v>
      </c>
      <c r="D34" s="136">
        <v>1</v>
      </c>
      <c r="E34" s="135"/>
      <c r="F34" s="161"/>
      <c r="G34" s="93"/>
      <c r="H34" s="93"/>
      <c r="I34" s="93"/>
      <c r="J34" s="140"/>
      <c r="K34" s="135">
        <f t="shared" si="0"/>
        <v>0</v>
      </c>
      <c r="L34" s="93">
        <f t="shared" si="1"/>
        <v>0</v>
      </c>
      <c r="M34" s="93">
        <f t="shared" si="2"/>
        <v>0</v>
      </c>
      <c r="N34" s="93">
        <f t="shared" si="3"/>
        <v>0</v>
      </c>
      <c r="O34" s="140">
        <f t="shared" si="4"/>
        <v>0</v>
      </c>
    </row>
    <row r="35" spans="1:15" ht="15">
      <c r="A35" s="143"/>
      <c r="B35" s="492" t="s">
        <v>411</v>
      </c>
      <c r="C35" s="113"/>
      <c r="D35" s="136"/>
      <c r="E35" s="104"/>
      <c r="F35" s="103"/>
      <c r="G35" s="103"/>
      <c r="H35" s="103"/>
      <c r="I35" s="497"/>
      <c r="J35" s="102"/>
      <c r="K35" s="104"/>
      <c r="L35" s="493">
        <f>SUM(L23:L34)</f>
        <v>0</v>
      </c>
      <c r="M35" s="493">
        <f>SUM(M23:M34)</f>
        <v>0</v>
      </c>
      <c r="N35" s="493">
        <f>SUM(N23:N34)</f>
        <v>0</v>
      </c>
      <c r="O35" s="493">
        <f>SUM(O23:O34)</f>
        <v>0</v>
      </c>
    </row>
    <row r="36" spans="1:15" ht="15">
      <c r="A36" s="143"/>
      <c r="B36" s="108"/>
      <c r="C36" s="137"/>
      <c r="D36" s="136"/>
      <c r="E36" s="104"/>
      <c r="F36" s="134"/>
      <c r="G36" s="103"/>
      <c r="H36" s="103"/>
      <c r="I36" s="103"/>
      <c r="J36" s="102"/>
      <c r="K36" s="104"/>
      <c r="L36" s="103"/>
      <c r="M36" s="103"/>
      <c r="N36" s="103"/>
      <c r="O36" s="102"/>
    </row>
    <row r="37" spans="1:15" ht="15">
      <c r="A37" s="498"/>
      <c r="B37" s="499" t="s">
        <v>171</v>
      </c>
      <c r="C37" s="137"/>
      <c r="D37" s="136"/>
      <c r="E37" s="148"/>
      <c r="F37" s="134"/>
      <c r="G37" s="147"/>
      <c r="H37" s="103"/>
      <c r="I37" s="103"/>
      <c r="J37" s="102"/>
      <c r="K37" s="104"/>
      <c r="L37" s="103"/>
      <c r="M37" s="103"/>
      <c r="N37" s="103"/>
      <c r="O37" s="102"/>
    </row>
    <row r="38" spans="1:15" ht="15">
      <c r="A38" s="139">
        <v>1</v>
      </c>
      <c r="B38" s="108" t="s">
        <v>172</v>
      </c>
      <c r="C38" s="137" t="s">
        <v>40</v>
      </c>
      <c r="D38" s="500">
        <v>131</v>
      </c>
      <c r="E38" s="135"/>
      <c r="F38" s="161"/>
      <c r="G38" s="92"/>
      <c r="H38" s="93"/>
      <c r="I38" s="93"/>
      <c r="J38" s="140"/>
      <c r="K38" s="135">
        <f aca="true" t="shared" si="5" ref="K38:K43">D38*E38</f>
        <v>0</v>
      </c>
      <c r="L38" s="93">
        <f aca="true" t="shared" si="6" ref="L38:L43">D38*G38</f>
        <v>0</v>
      </c>
      <c r="M38" s="93">
        <f aca="true" t="shared" si="7" ref="M38:M43">D38*H38</f>
        <v>0</v>
      </c>
      <c r="N38" s="93">
        <f aca="true" t="shared" si="8" ref="N38:N43">D38*I38</f>
        <v>0</v>
      </c>
      <c r="O38" s="140">
        <f aca="true" t="shared" si="9" ref="O38:O43">SUM(L38:N38)</f>
        <v>0</v>
      </c>
    </row>
    <row r="39" spans="1:15" ht="15">
      <c r="A39" s="143">
        <v>2</v>
      </c>
      <c r="B39" s="138" t="s">
        <v>173</v>
      </c>
      <c r="C39" s="137" t="s">
        <v>40</v>
      </c>
      <c r="D39" s="500">
        <v>45</v>
      </c>
      <c r="E39" s="135"/>
      <c r="F39" s="161"/>
      <c r="G39" s="92"/>
      <c r="H39" s="93"/>
      <c r="I39" s="93"/>
      <c r="J39" s="140"/>
      <c r="K39" s="135">
        <f t="shared" si="5"/>
        <v>0</v>
      </c>
      <c r="L39" s="93">
        <f t="shared" si="6"/>
        <v>0</v>
      </c>
      <c r="M39" s="93">
        <f t="shared" si="7"/>
        <v>0</v>
      </c>
      <c r="N39" s="93">
        <f t="shared" si="8"/>
        <v>0</v>
      </c>
      <c r="O39" s="140">
        <f t="shared" si="9"/>
        <v>0</v>
      </c>
    </row>
    <row r="40" spans="1:15" ht="15">
      <c r="A40" s="139">
        <v>3</v>
      </c>
      <c r="B40" s="138" t="s">
        <v>174</v>
      </c>
      <c r="C40" s="137" t="s">
        <v>40</v>
      </c>
      <c r="D40" s="500">
        <v>20</v>
      </c>
      <c r="E40" s="135"/>
      <c r="F40" s="161"/>
      <c r="G40" s="92"/>
      <c r="H40" s="93"/>
      <c r="I40" s="93"/>
      <c r="J40" s="140"/>
      <c r="K40" s="135">
        <f t="shared" si="5"/>
        <v>0</v>
      </c>
      <c r="L40" s="93">
        <f>D40*G40</f>
        <v>0</v>
      </c>
      <c r="M40" s="93">
        <f>D40*H40</f>
        <v>0</v>
      </c>
      <c r="N40" s="93">
        <f t="shared" si="8"/>
        <v>0</v>
      </c>
      <c r="O40" s="140">
        <f t="shared" si="9"/>
        <v>0</v>
      </c>
    </row>
    <row r="41" spans="1:15" ht="25.5">
      <c r="A41" s="143">
        <v>4</v>
      </c>
      <c r="B41" s="138" t="s">
        <v>175</v>
      </c>
      <c r="C41" s="137" t="s">
        <v>57</v>
      </c>
      <c r="D41" s="500">
        <v>3</v>
      </c>
      <c r="E41" s="135"/>
      <c r="F41" s="161"/>
      <c r="G41" s="92"/>
      <c r="H41" s="93"/>
      <c r="I41" s="93"/>
      <c r="J41" s="140"/>
      <c r="K41" s="135">
        <f t="shared" si="5"/>
        <v>0</v>
      </c>
      <c r="L41" s="93">
        <f t="shared" si="6"/>
        <v>0</v>
      </c>
      <c r="M41" s="93">
        <f t="shared" si="7"/>
        <v>0</v>
      </c>
      <c r="N41" s="93">
        <f t="shared" si="8"/>
        <v>0</v>
      </c>
      <c r="O41" s="140">
        <f t="shared" si="9"/>
        <v>0</v>
      </c>
    </row>
    <row r="42" spans="1:15" ht="15">
      <c r="A42" s="139">
        <v>5</v>
      </c>
      <c r="B42" s="138" t="s">
        <v>176</v>
      </c>
      <c r="C42" s="137" t="s">
        <v>40</v>
      </c>
      <c r="D42" s="500">
        <v>30</v>
      </c>
      <c r="E42" s="135"/>
      <c r="F42" s="161"/>
      <c r="G42" s="92"/>
      <c r="H42" s="93"/>
      <c r="I42" s="93"/>
      <c r="J42" s="140"/>
      <c r="K42" s="135">
        <f t="shared" si="5"/>
        <v>0</v>
      </c>
      <c r="L42" s="93">
        <f t="shared" si="6"/>
        <v>0</v>
      </c>
      <c r="M42" s="93">
        <f t="shared" si="7"/>
        <v>0</v>
      </c>
      <c r="N42" s="93">
        <f t="shared" si="8"/>
        <v>0</v>
      </c>
      <c r="O42" s="140">
        <f t="shared" si="9"/>
        <v>0</v>
      </c>
    </row>
    <row r="43" spans="1:15" ht="15">
      <c r="A43" s="143">
        <v>6</v>
      </c>
      <c r="B43" s="138" t="s">
        <v>177</v>
      </c>
      <c r="C43" s="137" t="s">
        <v>131</v>
      </c>
      <c r="D43" s="500">
        <v>1</v>
      </c>
      <c r="E43" s="135"/>
      <c r="F43" s="161"/>
      <c r="G43" s="93"/>
      <c r="H43" s="93"/>
      <c r="I43" s="93"/>
      <c r="J43" s="140"/>
      <c r="K43" s="135">
        <f t="shared" si="5"/>
        <v>0</v>
      </c>
      <c r="L43" s="93">
        <f t="shared" si="6"/>
        <v>0</v>
      </c>
      <c r="M43" s="93">
        <f t="shared" si="7"/>
        <v>0</v>
      </c>
      <c r="N43" s="93">
        <f t="shared" si="8"/>
        <v>0</v>
      </c>
      <c r="O43" s="140">
        <f t="shared" si="9"/>
        <v>0</v>
      </c>
    </row>
    <row r="44" spans="1:15" ht="15">
      <c r="A44" s="141"/>
      <c r="B44" s="492" t="s">
        <v>412</v>
      </c>
      <c r="C44" s="113"/>
      <c r="D44" s="136"/>
      <c r="E44" s="104"/>
      <c r="F44" s="103"/>
      <c r="G44" s="103"/>
      <c r="H44" s="103"/>
      <c r="I44" s="497"/>
      <c r="J44" s="102"/>
      <c r="K44" s="104"/>
      <c r="L44" s="493">
        <f>SUM(L38:L43)</f>
        <v>0</v>
      </c>
      <c r="M44" s="493">
        <f>SUM(M38:M43)</f>
        <v>0</v>
      </c>
      <c r="N44" s="493">
        <f>SUM(N38:N43)</f>
        <v>0</v>
      </c>
      <c r="O44" s="493">
        <f>SUM(O38:O43)</f>
        <v>0</v>
      </c>
    </row>
    <row r="45" spans="1:15" ht="15">
      <c r="A45" s="141"/>
      <c r="B45" s="138"/>
      <c r="C45" s="137"/>
      <c r="D45" s="136"/>
      <c r="E45" s="104"/>
      <c r="F45" s="134"/>
      <c r="G45" s="103"/>
      <c r="H45" s="103"/>
      <c r="I45" s="103"/>
      <c r="J45" s="102"/>
      <c r="K45" s="104"/>
      <c r="L45" s="103"/>
      <c r="M45" s="103"/>
      <c r="N45" s="103"/>
      <c r="O45" s="102"/>
    </row>
    <row r="46" spans="1:15" ht="15">
      <c r="A46" s="501"/>
      <c r="B46" s="499" t="s">
        <v>178</v>
      </c>
      <c r="C46" s="137"/>
      <c r="D46" s="136"/>
      <c r="E46" s="146"/>
      <c r="F46" s="134"/>
      <c r="G46" s="124"/>
      <c r="H46" s="124"/>
      <c r="I46" s="124"/>
      <c r="J46" s="145"/>
      <c r="K46" s="146"/>
      <c r="L46" s="124"/>
      <c r="M46" s="124"/>
      <c r="N46" s="124"/>
      <c r="O46" s="145"/>
    </row>
    <row r="47" spans="1:15" ht="15">
      <c r="A47" s="141">
        <v>1</v>
      </c>
      <c r="B47" s="138" t="s">
        <v>179</v>
      </c>
      <c r="C47" s="137" t="s">
        <v>57</v>
      </c>
      <c r="D47" s="500">
        <v>4</v>
      </c>
      <c r="E47" s="135"/>
      <c r="F47" s="161"/>
      <c r="G47" s="93"/>
      <c r="H47" s="93"/>
      <c r="I47" s="93"/>
      <c r="J47" s="140"/>
      <c r="K47" s="135">
        <f aca="true" t="shared" si="10" ref="K47:K57">D47*E47</f>
        <v>0</v>
      </c>
      <c r="L47" s="93">
        <f aca="true" t="shared" si="11" ref="L47:L57">D47*G47</f>
        <v>0</v>
      </c>
      <c r="M47" s="93">
        <f aca="true" t="shared" si="12" ref="M47:M57">D47*H47</f>
        <v>0</v>
      </c>
      <c r="N47" s="93">
        <f aca="true" t="shared" si="13" ref="N47:N57">D47*I47</f>
        <v>0</v>
      </c>
      <c r="O47" s="140">
        <f aca="true" t="shared" si="14" ref="O47:O57">SUM(L47:N47)</f>
        <v>0</v>
      </c>
    </row>
    <row r="48" spans="1:15" ht="15">
      <c r="A48" s="141">
        <v>2</v>
      </c>
      <c r="B48" s="138" t="s">
        <v>180</v>
      </c>
      <c r="C48" s="137" t="s">
        <v>40</v>
      </c>
      <c r="D48" s="500">
        <v>7</v>
      </c>
      <c r="E48" s="135"/>
      <c r="F48" s="161"/>
      <c r="G48" s="93"/>
      <c r="H48" s="93"/>
      <c r="I48" s="93"/>
      <c r="J48" s="140"/>
      <c r="K48" s="135">
        <f t="shared" si="10"/>
        <v>0</v>
      </c>
      <c r="L48" s="93">
        <f t="shared" si="11"/>
        <v>0</v>
      </c>
      <c r="M48" s="93">
        <f t="shared" si="12"/>
        <v>0</v>
      </c>
      <c r="N48" s="93">
        <f t="shared" si="13"/>
        <v>0</v>
      </c>
      <c r="O48" s="140">
        <f t="shared" si="14"/>
        <v>0</v>
      </c>
    </row>
    <row r="49" spans="1:15" ht="15">
      <c r="A49" s="141">
        <v>3</v>
      </c>
      <c r="B49" s="108" t="s">
        <v>276</v>
      </c>
      <c r="C49" s="137" t="s">
        <v>40</v>
      </c>
      <c r="D49" s="500">
        <v>40</v>
      </c>
      <c r="E49" s="135"/>
      <c r="F49" s="161"/>
      <c r="G49" s="93"/>
      <c r="H49" s="93"/>
      <c r="I49" s="93"/>
      <c r="J49" s="140"/>
      <c r="K49" s="135">
        <f t="shared" si="10"/>
        <v>0</v>
      </c>
      <c r="L49" s="93">
        <f t="shared" si="11"/>
        <v>0</v>
      </c>
      <c r="M49" s="93">
        <f t="shared" si="12"/>
        <v>0</v>
      </c>
      <c r="N49" s="93">
        <f t="shared" si="13"/>
        <v>0</v>
      </c>
      <c r="O49" s="140">
        <f t="shared" si="14"/>
        <v>0</v>
      </c>
    </row>
    <row r="50" spans="1:15" ht="15">
      <c r="A50" s="141">
        <v>4</v>
      </c>
      <c r="B50" s="144" t="s">
        <v>181</v>
      </c>
      <c r="C50" s="113" t="s">
        <v>40</v>
      </c>
      <c r="D50" s="500">
        <v>6</v>
      </c>
      <c r="E50" s="135"/>
      <c r="F50" s="161"/>
      <c r="G50" s="93"/>
      <c r="H50" s="93"/>
      <c r="I50" s="93"/>
      <c r="J50" s="140"/>
      <c r="K50" s="135">
        <f t="shared" si="10"/>
        <v>0</v>
      </c>
      <c r="L50" s="93">
        <f t="shared" si="11"/>
        <v>0</v>
      </c>
      <c r="M50" s="93">
        <f t="shared" si="12"/>
        <v>0</v>
      </c>
      <c r="N50" s="93">
        <f t="shared" si="13"/>
        <v>0</v>
      </c>
      <c r="O50" s="140">
        <f t="shared" si="14"/>
        <v>0</v>
      </c>
    </row>
    <row r="51" spans="1:15" ht="15.75">
      <c r="A51" s="141">
        <v>5</v>
      </c>
      <c r="B51" s="142" t="s">
        <v>275</v>
      </c>
      <c r="C51" s="137" t="s">
        <v>40</v>
      </c>
      <c r="D51" s="500">
        <v>1</v>
      </c>
      <c r="E51" s="135"/>
      <c r="F51" s="161"/>
      <c r="G51" s="93"/>
      <c r="H51" s="93"/>
      <c r="I51" s="93"/>
      <c r="J51" s="140"/>
      <c r="K51" s="135">
        <f t="shared" si="10"/>
        <v>0</v>
      </c>
      <c r="L51" s="93">
        <f t="shared" si="11"/>
        <v>0</v>
      </c>
      <c r="M51" s="93">
        <f t="shared" si="12"/>
        <v>0</v>
      </c>
      <c r="N51" s="93">
        <f t="shared" si="13"/>
        <v>0</v>
      </c>
      <c r="O51" s="140">
        <f t="shared" si="14"/>
        <v>0</v>
      </c>
    </row>
    <row r="52" spans="1:15" ht="15.75">
      <c r="A52" s="141">
        <v>6</v>
      </c>
      <c r="B52" s="142" t="s">
        <v>274</v>
      </c>
      <c r="C52" s="137" t="s">
        <v>40</v>
      </c>
      <c r="D52" s="500">
        <v>1</v>
      </c>
      <c r="E52" s="135"/>
      <c r="F52" s="161"/>
      <c r="G52" s="93"/>
      <c r="H52" s="93"/>
      <c r="I52" s="93"/>
      <c r="J52" s="140"/>
      <c r="K52" s="135">
        <f t="shared" si="10"/>
        <v>0</v>
      </c>
      <c r="L52" s="93">
        <f t="shared" si="11"/>
        <v>0</v>
      </c>
      <c r="M52" s="93">
        <f t="shared" si="12"/>
        <v>0</v>
      </c>
      <c r="N52" s="93">
        <f t="shared" si="13"/>
        <v>0</v>
      </c>
      <c r="O52" s="140">
        <f t="shared" si="14"/>
        <v>0</v>
      </c>
    </row>
    <row r="53" spans="1:15" ht="15.75">
      <c r="A53" s="141">
        <v>7</v>
      </c>
      <c r="B53" s="142" t="s">
        <v>273</v>
      </c>
      <c r="C53" s="137" t="s">
        <v>40</v>
      </c>
      <c r="D53" s="500">
        <v>1</v>
      </c>
      <c r="E53" s="135"/>
      <c r="F53" s="161"/>
      <c r="G53" s="93"/>
      <c r="H53" s="93"/>
      <c r="I53" s="93"/>
      <c r="J53" s="140"/>
      <c r="K53" s="135">
        <f t="shared" si="10"/>
        <v>0</v>
      </c>
      <c r="L53" s="93">
        <f t="shared" si="11"/>
        <v>0</v>
      </c>
      <c r="M53" s="93">
        <f t="shared" si="12"/>
        <v>0</v>
      </c>
      <c r="N53" s="93">
        <f t="shared" si="13"/>
        <v>0</v>
      </c>
      <c r="O53" s="140">
        <f t="shared" si="14"/>
        <v>0</v>
      </c>
    </row>
    <row r="54" spans="1:15" ht="15">
      <c r="A54" s="141">
        <v>8</v>
      </c>
      <c r="B54" s="108" t="s">
        <v>182</v>
      </c>
      <c r="C54" s="137" t="s">
        <v>57</v>
      </c>
      <c r="D54" s="500">
        <v>8</v>
      </c>
      <c r="E54" s="135"/>
      <c r="F54" s="161"/>
      <c r="G54" s="93"/>
      <c r="H54" s="93"/>
      <c r="I54" s="93"/>
      <c r="J54" s="140"/>
      <c r="K54" s="135">
        <f t="shared" si="10"/>
        <v>0</v>
      </c>
      <c r="L54" s="93">
        <f t="shared" si="11"/>
        <v>0</v>
      </c>
      <c r="M54" s="93">
        <f t="shared" si="12"/>
        <v>0</v>
      </c>
      <c r="N54" s="93">
        <f t="shared" si="13"/>
        <v>0</v>
      </c>
      <c r="O54" s="140">
        <f t="shared" si="14"/>
        <v>0</v>
      </c>
    </row>
    <row r="55" spans="1:15" ht="15">
      <c r="A55" s="141">
        <v>9</v>
      </c>
      <c r="B55" s="108" t="s">
        <v>183</v>
      </c>
      <c r="C55" s="137" t="s">
        <v>57</v>
      </c>
      <c r="D55" s="500">
        <v>4</v>
      </c>
      <c r="E55" s="135"/>
      <c r="F55" s="161"/>
      <c r="G55" s="93"/>
      <c r="H55" s="93"/>
      <c r="I55" s="93"/>
      <c r="J55" s="140"/>
      <c r="K55" s="135">
        <f t="shared" si="10"/>
        <v>0</v>
      </c>
      <c r="L55" s="93">
        <f t="shared" si="11"/>
        <v>0</v>
      </c>
      <c r="M55" s="93">
        <f t="shared" si="12"/>
        <v>0</v>
      </c>
      <c r="N55" s="93">
        <f t="shared" si="13"/>
        <v>0</v>
      </c>
      <c r="O55" s="140">
        <f t="shared" si="14"/>
        <v>0</v>
      </c>
    </row>
    <row r="56" spans="1:15" ht="15">
      <c r="A56" s="141">
        <v>10</v>
      </c>
      <c r="B56" s="138" t="s">
        <v>184</v>
      </c>
      <c r="C56" s="137" t="s">
        <v>57</v>
      </c>
      <c r="D56" s="500">
        <v>4</v>
      </c>
      <c r="E56" s="135"/>
      <c r="F56" s="161"/>
      <c r="G56" s="93"/>
      <c r="H56" s="93"/>
      <c r="I56" s="93"/>
      <c r="J56" s="140"/>
      <c r="K56" s="135">
        <f t="shared" si="10"/>
        <v>0</v>
      </c>
      <c r="L56" s="93">
        <f t="shared" si="11"/>
        <v>0</v>
      </c>
      <c r="M56" s="93">
        <f t="shared" si="12"/>
        <v>0</v>
      </c>
      <c r="N56" s="93">
        <f t="shared" si="13"/>
        <v>0</v>
      </c>
      <c r="O56" s="140">
        <f t="shared" si="14"/>
        <v>0</v>
      </c>
    </row>
    <row r="57" spans="1:15" ht="15.75" thickBot="1">
      <c r="A57" s="141">
        <v>11</v>
      </c>
      <c r="B57" s="138" t="s">
        <v>185</v>
      </c>
      <c r="C57" s="137" t="s">
        <v>57</v>
      </c>
      <c r="D57" s="502">
        <v>1</v>
      </c>
      <c r="E57" s="135"/>
      <c r="F57" s="161"/>
      <c r="G57" s="132"/>
      <c r="H57" s="132"/>
      <c r="I57" s="93"/>
      <c r="J57" s="131"/>
      <c r="K57" s="133">
        <f t="shared" si="10"/>
        <v>0</v>
      </c>
      <c r="L57" s="132">
        <f t="shared" si="11"/>
        <v>0</v>
      </c>
      <c r="M57" s="132">
        <f t="shared" si="12"/>
        <v>0</v>
      </c>
      <c r="N57" s="132">
        <f t="shared" si="13"/>
        <v>0</v>
      </c>
      <c r="O57" s="131">
        <f t="shared" si="14"/>
        <v>0</v>
      </c>
    </row>
    <row r="58" spans="1:15" ht="15.75" thickBot="1">
      <c r="A58" s="503"/>
      <c r="B58" s="504" t="s">
        <v>413</v>
      </c>
      <c r="C58" s="505"/>
      <c r="D58" s="506"/>
      <c r="E58" s="130"/>
      <c r="F58" s="507"/>
      <c r="G58" s="507"/>
      <c r="H58" s="507"/>
      <c r="I58" s="508"/>
      <c r="J58" s="509"/>
      <c r="K58" s="130"/>
      <c r="L58" s="125">
        <f>SUM(L47:L57)</f>
        <v>0</v>
      </c>
      <c r="M58" s="125">
        <f>SUM(M47:M57)</f>
        <v>0</v>
      </c>
      <c r="N58" s="125">
        <f>SUM(N47:N57)</f>
        <v>0</v>
      </c>
      <c r="O58" s="125">
        <f>SUM(O47:O57)</f>
        <v>0</v>
      </c>
    </row>
    <row r="59" spans="1:15" ht="15">
      <c r="A59" s="662" t="s">
        <v>99</v>
      </c>
      <c r="B59" s="663"/>
      <c r="C59" s="663"/>
      <c r="D59" s="663"/>
      <c r="E59" s="663"/>
      <c r="F59" s="663"/>
      <c r="G59" s="663"/>
      <c r="H59" s="663"/>
      <c r="I59" s="663"/>
      <c r="J59" s="663"/>
      <c r="K59" s="663"/>
      <c r="L59" s="663"/>
      <c r="M59" s="663"/>
      <c r="N59" s="663"/>
      <c r="O59" s="664"/>
    </row>
    <row r="60" spans="1:15" ht="25.5">
      <c r="A60" s="99">
        <v>1</v>
      </c>
      <c r="B60" s="129" t="s">
        <v>272</v>
      </c>
      <c r="C60" s="97"/>
      <c r="D60" s="97"/>
      <c r="E60" s="97"/>
      <c r="F60" s="97"/>
      <c r="G60" s="97"/>
      <c r="H60" s="97"/>
      <c r="I60" s="97"/>
      <c r="J60" s="97"/>
      <c r="K60" s="127"/>
      <c r="L60" s="127">
        <f>L20</f>
        <v>0</v>
      </c>
      <c r="M60" s="127">
        <f>M20</f>
        <v>0</v>
      </c>
      <c r="N60" s="127">
        <f>N20</f>
        <v>0</v>
      </c>
      <c r="O60" s="127">
        <f>O20</f>
        <v>0</v>
      </c>
    </row>
    <row r="61" spans="1:15" ht="15">
      <c r="A61" s="99">
        <v>2</v>
      </c>
      <c r="B61" s="129" t="s">
        <v>186</v>
      </c>
      <c r="C61" s="97"/>
      <c r="D61" s="97"/>
      <c r="E61" s="97"/>
      <c r="F61" s="97"/>
      <c r="G61" s="97"/>
      <c r="H61" s="97"/>
      <c r="I61" s="97"/>
      <c r="J61" s="97"/>
      <c r="K61" s="127"/>
      <c r="L61" s="127">
        <f>L35</f>
        <v>0</v>
      </c>
      <c r="M61" s="127">
        <f>M35</f>
        <v>0</v>
      </c>
      <c r="N61" s="127">
        <f>N35</f>
        <v>0</v>
      </c>
      <c r="O61" s="127">
        <f>O35</f>
        <v>0</v>
      </c>
    </row>
    <row r="62" spans="1:15" ht="15">
      <c r="A62" s="99">
        <v>3</v>
      </c>
      <c r="B62" s="98" t="s">
        <v>187</v>
      </c>
      <c r="C62" s="97"/>
      <c r="D62" s="97"/>
      <c r="E62" s="97"/>
      <c r="F62" s="97"/>
      <c r="G62" s="97"/>
      <c r="H62" s="97"/>
      <c r="I62" s="97"/>
      <c r="J62" s="97"/>
      <c r="K62" s="127"/>
      <c r="L62" s="127">
        <f>L44</f>
        <v>0</v>
      </c>
      <c r="M62" s="127">
        <f>M44</f>
        <v>0</v>
      </c>
      <c r="N62" s="127">
        <f>N44</f>
        <v>0</v>
      </c>
      <c r="O62" s="127">
        <f>O44</f>
        <v>0</v>
      </c>
    </row>
    <row r="63" spans="1:15" ht="15">
      <c r="A63" s="99">
        <v>4</v>
      </c>
      <c r="B63" s="128" t="s">
        <v>188</v>
      </c>
      <c r="C63" s="97"/>
      <c r="D63" s="97"/>
      <c r="E63" s="97"/>
      <c r="F63" s="97"/>
      <c r="G63" s="97"/>
      <c r="H63" s="97"/>
      <c r="I63" s="97"/>
      <c r="J63" s="97"/>
      <c r="K63" s="127"/>
      <c r="L63" s="127">
        <f>L58</f>
        <v>0</v>
      </c>
      <c r="M63" s="127">
        <f>M58</f>
        <v>0</v>
      </c>
      <c r="N63" s="127">
        <f>N58</f>
        <v>0</v>
      </c>
      <c r="O63" s="127">
        <f>O58</f>
        <v>0</v>
      </c>
    </row>
    <row r="64" spans="1:15" ht="15">
      <c r="A64" s="665" t="s">
        <v>17</v>
      </c>
      <c r="B64" s="666"/>
      <c r="C64" s="666"/>
      <c r="D64" s="666"/>
      <c r="E64" s="666"/>
      <c r="F64" s="666"/>
      <c r="G64" s="666"/>
      <c r="H64" s="666"/>
      <c r="I64" s="666"/>
      <c r="J64" s="666"/>
      <c r="K64" s="667"/>
      <c r="L64" s="97">
        <f>SUM(L60:L63)</f>
        <v>0</v>
      </c>
      <c r="M64" s="97">
        <f>SUM(M60:M63)</f>
        <v>0</v>
      </c>
      <c r="N64" s="97">
        <f>SUM(N60:N63)</f>
        <v>0</v>
      </c>
      <c r="O64" s="97">
        <f>SUM(O60:O63)</f>
        <v>0</v>
      </c>
    </row>
    <row r="65" spans="1:15" ht="15">
      <c r="A65" s="99">
        <v>5</v>
      </c>
      <c r="B65" s="128" t="s">
        <v>281</v>
      </c>
      <c r="C65" s="97"/>
      <c r="D65" s="528"/>
      <c r="E65" s="97"/>
      <c r="F65" s="97"/>
      <c r="G65" s="97"/>
      <c r="H65" s="97"/>
      <c r="I65" s="97"/>
      <c r="J65" s="97"/>
      <c r="K65" s="127"/>
      <c r="L65" s="127"/>
      <c r="M65" s="127">
        <f>M64*D65</f>
        <v>0</v>
      </c>
      <c r="N65" s="127"/>
      <c r="O65" s="127"/>
    </row>
    <row r="66" spans="1:15" ht="15.75" thickBot="1">
      <c r="A66" s="296"/>
      <c r="B66" s="668" t="s">
        <v>17</v>
      </c>
      <c r="C66" s="649"/>
      <c r="D66" s="649"/>
      <c r="E66" s="649"/>
      <c r="F66" s="649"/>
      <c r="G66" s="649"/>
      <c r="H66" s="649"/>
      <c r="I66" s="649"/>
      <c r="J66" s="669"/>
      <c r="K66" s="297">
        <f>SUM(K15:K58)</f>
        <v>0</v>
      </c>
      <c r="L66" s="297">
        <f>L64</f>
        <v>0</v>
      </c>
      <c r="M66" s="297">
        <f>M65+M64</f>
        <v>0</v>
      </c>
      <c r="N66" s="297">
        <f>N64</f>
        <v>0</v>
      </c>
      <c r="O66" s="297">
        <f>SUM(L66:N66)</f>
        <v>0</v>
      </c>
    </row>
    <row r="69" ht="15">
      <c r="B69" s="337"/>
    </row>
    <row r="70" ht="15">
      <c r="B70" s="423"/>
    </row>
    <row r="71" ht="15">
      <c r="B71" s="338"/>
    </row>
    <row r="72" ht="15">
      <c r="B72" s="337"/>
    </row>
  </sheetData>
  <sheetProtection selectLockedCells="1" selectUnlockedCells="1"/>
  <mergeCells count="19">
    <mergeCell ref="A59:O59"/>
    <mergeCell ref="A64:K64"/>
    <mergeCell ref="B66:J66"/>
    <mergeCell ref="A8:K8"/>
    <mergeCell ref="A12:A13"/>
    <mergeCell ref="B12:B13"/>
    <mergeCell ref="C12:C13"/>
    <mergeCell ref="D12:D13"/>
    <mergeCell ref="E12:J12"/>
    <mergeCell ref="K12:O12"/>
    <mergeCell ref="A10:O10"/>
    <mergeCell ref="A11:O11"/>
    <mergeCell ref="A2:E2"/>
    <mergeCell ref="A1:O1"/>
    <mergeCell ref="A7:B7"/>
    <mergeCell ref="L8:M8"/>
    <mergeCell ref="A3:H3"/>
    <mergeCell ref="A4:H4"/>
    <mergeCell ref="A5:H5"/>
  </mergeCells>
  <printOptions/>
  <pageMargins left="0.7086614173228347" right="0.7086614173228347" top="0.5511811023622047" bottom="0" header="0.5118110236220472" footer="0.5118110236220472"/>
  <pageSetup horizontalDpi="300" verticalDpi="300" orientation="landscape" paperSize="9" scale="80"/>
  <headerFooter alignWithMargins="0">
    <oddHeader>&amp;R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2:O44"/>
  <sheetViews>
    <sheetView zoomScale="115" zoomScaleNormal="115" zoomScalePageLayoutView="70" workbookViewId="0" topLeftCell="A22">
      <selection activeCell="B48" sqref="B41:B48"/>
    </sheetView>
  </sheetViews>
  <sheetFormatPr defaultColWidth="8.7109375" defaultRowHeight="15"/>
  <cols>
    <col min="1" max="1" width="5.00390625" style="0" customWidth="1"/>
    <col min="2" max="2" width="45.7109375" style="0" customWidth="1"/>
    <col min="3" max="3" width="4.421875" style="0" customWidth="1"/>
    <col min="4" max="4" width="5.140625" style="0" customWidth="1"/>
    <col min="5" max="5" width="5.421875" style="0" bestFit="1" customWidth="1"/>
    <col min="6" max="6" width="5.7109375" style="0" bestFit="1" customWidth="1"/>
    <col min="7" max="8" width="6.421875" style="0" bestFit="1" customWidth="1"/>
    <col min="9" max="9" width="5.421875" style="0" bestFit="1" customWidth="1"/>
    <col min="10" max="11" width="6.421875" style="0" bestFit="1" customWidth="1"/>
    <col min="12" max="13" width="7.421875" style="0" bestFit="1" customWidth="1"/>
    <col min="14" max="15" width="8.7109375" style="0" bestFit="1" customWidth="1"/>
  </cols>
  <sheetData>
    <row r="2" spans="1:15" ht="15">
      <c r="A2" s="567" t="s">
        <v>341</v>
      </c>
      <c r="B2" s="567"/>
      <c r="C2" s="567"/>
      <c r="D2" s="567"/>
      <c r="E2" s="567"/>
      <c r="F2" s="567"/>
      <c r="G2" s="567"/>
      <c r="H2" s="567"/>
      <c r="I2" s="328"/>
      <c r="J2" s="328"/>
      <c r="K2" s="328"/>
      <c r="L2" s="328"/>
      <c r="M2" s="328"/>
      <c r="N2" s="328"/>
      <c r="O2" s="328"/>
    </row>
    <row r="3" spans="1:15" ht="15">
      <c r="A3" s="567" t="s">
        <v>342</v>
      </c>
      <c r="B3" s="567"/>
      <c r="C3" s="567"/>
      <c r="D3" s="567"/>
      <c r="E3" s="567"/>
      <c r="F3" s="567"/>
      <c r="G3" s="567"/>
      <c r="H3" s="567"/>
      <c r="I3" s="328"/>
      <c r="J3" s="328"/>
      <c r="K3" s="328"/>
      <c r="L3" s="328"/>
      <c r="M3" s="328"/>
      <c r="N3" s="328"/>
      <c r="O3" s="328"/>
    </row>
    <row r="4" spans="1:15" ht="15">
      <c r="A4" s="567" t="s">
        <v>343</v>
      </c>
      <c r="B4" s="567"/>
      <c r="C4" s="567"/>
      <c r="D4" s="567"/>
      <c r="E4" s="567"/>
      <c r="F4" s="567"/>
      <c r="G4" s="567"/>
      <c r="H4" s="567"/>
      <c r="I4" s="328"/>
      <c r="J4" s="328"/>
      <c r="K4" s="328"/>
      <c r="L4" s="328"/>
      <c r="M4" s="328"/>
      <c r="N4" s="328"/>
      <c r="O4" s="328"/>
    </row>
    <row r="5" spans="1:15" ht="15">
      <c r="A5" s="334" t="s">
        <v>344</v>
      </c>
      <c r="B5" s="334"/>
      <c r="C5" s="334"/>
      <c r="D5" s="334"/>
      <c r="E5" s="334"/>
      <c r="F5" s="334"/>
      <c r="G5" s="334"/>
      <c r="H5" s="334"/>
      <c r="I5" s="328"/>
      <c r="J5" s="328"/>
      <c r="K5" s="328"/>
      <c r="L5" s="328"/>
      <c r="M5" s="328"/>
      <c r="N5" s="328"/>
      <c r="O5" s="328"/>
    </row>
    <row r="6" spans="1:15" ht="15">
      <c r="A6" s="598"/>
      <c r="B6" s="598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</row>
    <row r="7" spans="1:15" ht="15">
      <c r="A7" s="598" t="s">
        <v>327</v>
      </c>
      <c r="B7" s="598"/>
      <c r="C7" s="598"/>
      <c r="D7" s="598"/>
      <c r="E7" s="598"/>
      <c r="F7" s="598"/>
      <c r="G7" s="598"/>
      <c r="H7" s="598"/>
      <c r="I7" s="598"/>
      <c r="J7" s="598"/>
      <c r="K7" s="598"/>
      <c r="L7" s="597" t="s">
        <v>309</v>
      </c>
      <c r="M7" s="597"/>
      <c r="N7" s="332">
        <f>O39</f>
        <v>0</v>
      </c>
      <c r="O7" s="333" t="s">
        <v>310</v>
      </c>
    </row>
    <row r="8" spans="1:15" ht="15">
      <c r="A8" s="537"/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6"/>
      <c r="M8" s="536"/>
      <c r="N8" s="332"/>
      <c r="O8" s="333"/>
    </row>
    <row r="9" spans="1:15" ht="15.75">
      <c r="A9" s="584" t="s">
        <v>328</v>
      </c>
      <c r="B9" s="584"/>
      <c r="C9" s="584"/>
      <c r="D9" s="584"/>
      <c r="E9" s="584"/>
      <c r="F9" s="584"/>
      <c r="G9" s="584"/>
      <c r="H9" s="584"/>
      <c r="I9" s="584"/>
      <c r="J9" s="584"/>
      <c r="K9" s="584"/>
      <c r="L9" s="584"/>
      <c r="M9" s="584"/>
      <c r="N9" s="584"/>
      <c r="O9" s="584"/>
    </row>
    <row r="10" spans="1:15" ht="16.5" thickBot="1">
      <c r="A10" s="584" t="s">
        <v>430</v>
      </c>
      <c r="B10" s="584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4"/>
      <c r="N10" s="584"/>
      <c r="O10" s="584"/>
    </row>
    <row r="11" spans="1:15" ht="15">
      <c r="A11" s="653" t="s">
        <v>115</v>
      </c>
      <c r="B11" s="655" t="s">
        <v>21</v>
      </c>
      <c r="C11" s="657" t="s">
        <v>22</v>
      </c>
      <c r="D11" s="670" t="s">
        <v>23</v>
      </c>
      <c r="E11" s="638" t="s">
        <v>24</v>
      </c>
      <c r="F11" s="639"/>
      <c r="G11" s="639"/>
      <c r="H11" s="639"/>
      <c r="I11" s="639"/>
      <c r="J11" s="640"/>
      <c r="K11" s="638" t="s">
        <v>116</v>
      </c>
      <c r="L11" s="639"/>
      <c r="M11" s="639"/>
      <c r="N11" s="639"/>
      <c r="O11" s="640"/>
    </row>
    <row r="12" spans="1:15" ht="81.75" thickBot="1">
      <c r="A12" s="654"/>
      <c r="B12" s="656"/>
      <c r="C12" s="658"/>
      <c r="D12" s="671"/>
      <c r="E12" s="121" t="s">
        <v>26</v>
      </c>
      <c r="F12" s="119" t="s">
        <v>27</v>
      </c>
      <c r="G12" s="119" t="s">
        <v>5</v>
      </c>
      <c r="H12" s="119" t="s">
        <v>6</v>
      </c>
      <c r="I12" s="119" t="s">
        <v>7</v>
      </c>
      <c r="J12" s="118" t="s">
        <v>29</v>
      </c>
      <c r="K12" s="120" t="s">
        <v>30</v>
      </c>
      <c r="L12" s="119" t="s">
        <v>5</v>
      </c>
      <c r="M12" s="119" t="s">
        <v>6</v>
      </c>
      <c r="N12" s="119" t="s">
        <v>7</v>
      </c>
      <c r="O12" s="118" t="s">
        <v>31</v>
      </c>
    </row>
    <row r="13" spans="1:15" ht="24">
      <c r="A13" s="437"/>
      <c r="B13" s="510" t="s">
        <v>414</v>
      </c>
      <c r="C13" s="511"/>
      <c r="D13" s="512"/>
      <c r="E13" s="513"/>
      <c r="F13" s="152"/>
      <c r="G13" s="152"/>
      <c r="H13" s="152"/>
      <c r="I13" s="152"/>
      <c r="J13" s="151"/>
      <c r="K13" s="153"/>
      <c r="L13" s="152"/>
      <c r="M13" s="152"/>
      <c r="N13" s="152"/>
      <c r="O13" s="151"/>
    </row>
    <row r="14" spans="1:15" ht="25.5">
      <c r="A14" s="111">
        <v>1</v>
      </c>
      <c r="B14" s="162" t="s">
        <v>189</v>
      </c>
      <c r="C14" s="107" t="s">
        <v>57</v>
      </c>
      <c r="D14" s="106">
        <v>24</v>
      </c>
      <c r="E14" s="95"/>
      <c r="F14" s="161"/>
      <c r="G14" s="96"/>
      <c r="H14" s="96"/>
      <c r="I14" s="96"/>
      <c r="J14" s="94"/>
      <c r="K14" s="91">
        <f>D14*E14</f>
        <v>0</v>
      </c>
      <c r="L14" s="96">
        <f>D14*G14</f>
        <v>0</v>
      </c>
      <c r="M14" s="96">
        <f>D14*H14</f>
        <v>0</v>
      </c>
      <c r="N14" s="96">
        <f>D14*I14</f>
        <v>0</v>
      </c>
      <c r="O14" s="94">
        <f>SUM(L14:N14)</f>
        <v>0</v>
      </c>
    </row>
    <row r="15" spans="1:15" ht="15">
      <c r="A15" s="111"/>
      <c r="B15" s="514" t="s">
        <v>409</v>
      </c>
      <c r="C15" s="107"/>
      <c r="D15" s="106"/>
      <c r="E15" s="159"/>
      <c r="F15" s="103"/>
      <c r="G15" s="103"/>
      <c r="H15" s="103"/>
      <c r="I15" s="497"/>
      <c r="J15" s="102"/>
      <c r="K15" s="104"/>
      <c r="L15" s="493">
        <f>SUM(L14:L14)</f>
        <v>0</v>
      </c>
      <c r="M15" s="493">
        <f>SUM(M14:M14)</f>
        <v>0</v>
      </c>
      <c r="N15" s="493">
        <f>SUM(N14:N14)</f>
        <v>0</v>
      </c>
      <c r="O15" s="515">
        <f>SUM(O14:O14)</f>
        <v>0</v>
      </c>
    </row>
    <row r="16" spans="1:15" ht="15">
      <c r="A16" s="111"/>
      <c r="B16" s="162"/>
      <c r="C16" s="107"/>
      <c r="D16" s="106"/>
      <c r="E16" s="516"/>
      <c r="F16" s="161"/>
      <c r="G16" s="497"/>
      <c r="H16" s="497"/>
      <c r="I16" s="497"/>
      <c r="J16" s="517"/>
      <c r="K16" s="518"/>
      <c r="L16" s="497"/>
      <c r="M16" s="497"/>
      <c r="N16" s="497"/>
      <c r="O16" s="517"/>
    </row>
    <row r="17" spans="1:15" ht="15">
      <c r="A17" s="457"/>
      <c r="B17" s="458" t="s">
        <v>190</v>
      </c>
      <c r="C17" s="107"/>
      <c r="D17" s="106"/>
      <c r="E17" s="159"/>
      <c r="F17" s="161"/>
      <c r="G17" s="103"/>
      <c r="H17" s="105"/>
      <c r="I17" s="103"/>
      <c r="J17" s="102"/>
      <c r="K17" s="104"/>
      <c r="L17" s="103"/>
      <c r="M17" s="103"/>
      <c r="N17" s="103"/>
      <c r="O17" s="102"/>
    </row>
    <row r="18" spans="1:15" ht="15">
      <c r="A18" s="111">
        <v>1</v>
      </c>
      <c r="B18" s="162" t="s">
        <v>191</v>
      </c>
      <c r="C18" s="107" t="s">
        <v>40</v>
      </c>
      <c r="D18" s="106">
        <v>1576</v>
      </c>
      <c r="E18" s="95"/>
      <c r="F18" s="161"/>
      <c r="G18" s="160"/>
      <c r="H18" s="96"/>
      <c r="I18" s="96"/>
      <c r="J18" s="94"/>
      <c r="K18" s="91">
        <f aca="true" t="shared" si="0" ref="K18:K23">D18*E18</f>
        <v>0</v>
      </c>
      <c r="L18" s="96">
        <f aca="true" t="shared" si="1" ref="L18:L23">D18*G18</f>
        <v>0</v>
      </c>
      <c r="M18" s="96">
        <f aca="true" t="shared" si="2" ref="M18:M23">D18*H18</f>
        <v>0</v>
      </c>
      <c r="N18" s="96">
        <f aca="true" t="shared" si="3" ref="N18:N23">D18*I18</f>
        <v>0</v>
      </c>
      <c r="O18" s="94">
        <f aca="true" t="shared" si="4" ref="O18:O23">SUM(L18:N18)</f>
        <v>0</v>
      </c>
    </row>
    <row r="19" spans="1:15" ht="24">
      <c r="A19" s="519">
        <f>A18+1</f>
        <v>2</v>
      </c>
      <c r="B19" s="496" t="s">
        <v>415</v>
      </c>
      <c r="C19" s="520" t="s">
        <v>40</v>
      </c>
      <c r="D19" s="521">
        <v>360</v>
      </c>
      <c r="E19" s="95"/>
      <c r="F19" s="161"/>
      <c r="G19" s="160"/>
      <c r="H19" s="96"/>
      <c r="I19" s="96"/>
      <c r="J19" s="94"/>
      <c r="K19" s="91">
        <f t="shared" si="0"/>
        <v>0</v>
      </c>
      <c r="L19" s="96">
        <f t="shared" si="1"/>
        <v>0</v>
      </c>
      <c r="M19" s="96">
        <f t="shared" si="2"/>
        <v>0</v>
      </c>
      <c r="N19" s="96">
        <f t="shared" si="3"/>
        <v>0</v>
      </c>
      <c r="O19" s="94">
        <f t="shared" si="4"/>
        <v>0</v>
      </c>
    </row>
    <row r="20" spans="1:15" ht="24">
      <c r="A20" s="111">
        <v>3</v>
      </c>
      <c r="B20" s="496" t="s">
        <v>416</v>
      </c>
      <c r="C20" s="520" t="s">
        <v>40</v>
      </c>
      <c r="D20" s="521">
        <v>27</v>
      </c>
      <c r="E20" s="95"/>
      <c r="F20" s="161"/>
      <c r="G20" s="160"/>
      <c r="H20" s="96"/>
      <c r="I20" s="96"/>
      <c r="J20" s="94"/>
      <c r="K20" s="91">
        <f t="shared" si="0"/>
        <v>0</v>
      </c>
      <c r="L20" s="96">
        <f t="shared" si="1"/>
        <v>0</v>
      </c>
      <c r="M20" s="96">
        <f t="shared" si="2"/>
        <v>0</v>
      </c>
      <c r="N20" s="96">
        <f t="shared" si="3"/>
        <v>0</v>
      </c>
      <c r="O20" s="94">
        <f t="shared" si="4"/>
        <v>0</v>
      </c>
    </row>
    <row r="21" spans="1:15" ht="24">
      <c r="A21" s="519">
        <v>4</v>
      </c>
      <c r="B21" s="496" t="s">
        <v>417</v>
      </c>
      <c r="C21" s="520" t="s">
        <v>40</v>
      </c>
      <c r="D21" s="521">
        <v>35</v>
      </c>
      <c r="E21" s="95"/>
      <c r="F21" s="161"/>
      <c r="G21" s="160"/>
      <c r="H21" s="96"/>
      <c r="I21" s="96"/>
      <c r="J21" s="94"/>
      <c r="K21" s="91">
        <f t="shared" si="0"/>
        <v>0</v>
      </c>
      <c r="L21" s="96">
        <f t="shared" si="1"/>
        <v>0</v>
      </c>
      <c r="M21" s="96">
        <f t="shared" si="2"/>
        <v>0</v>
      </c>
      <c r="N21" s="96">
        <f t="shared" si="3"/>
        <v>0</v>
      </c>
      <c r="O21" s="94">
        <f t="shared" si="4"/>
        <v>0</v>
      </c>
    </row>
    <row r="22" spans="1:15" ht="15">
      <c r="A22" s="111">
        <v>5</v>
      </c>
      <c r="B22" s="496" t="s">
        <v>418</v>
      </c>
      <c r="C22" s="520" t="s">
        <v>40</v>
      </c>
      <c r="D22" s="521">
        <v>720</v>
      </c>
      <c r="E22" s="95"/>
      <c r="F22" s="161"/>
      <c r="G22" s="160"/>
      <c r="H22" s="96"/>
      <c r="I22" s="96"/>
      <c r="J22" s="94"/>
      <c r="K22" s="91">
        <f t="shared" si="0"/>
        <v>0</v>
      </c>
      <c r="L22" s="96">
        <f t="shared" si="1"/>
        <v>0</v>
      </c>
      <c r="M22" s="96">
        <f t="shared" si="2"/>
        <v>0</v>
      </c>
      <c r="N22" s="96">
        <f t="shared" si="3"/>
        <v>0</v>
      </c>
      <c r="O22" s="94">
        <f t="shared" si="4"/>
        <v>0</v>
      </c>
    </row>
    <row r="23" spans="1:15" ht="15">
      <c r="A23" s="519">
        <v>6</v>
      </c>
      <c r="B23" s="496" t="s">
        <v>419</v>
      </c>
      <c r="C23" s="520" t="s">
        <v>136</v>
      </c>
      <c r="D23" s="521">
        <v>2</v>
      </c>
      <c r="E23" s="95"/>
      <c r="F23" s="161"/>
      <c r="G23" s="160"/>
      <c r="H23" s="96"/>
      <c r="I23" s="96"/>
      <c r="J23" s="94"/>
      <c r="K23" s="91">
        <f t="shared" si="0"/>
        <v>0</v>
      </c>
      <c r="L23" s="96">
        <f t="shared" si="1"/>
        <v>0</v>
      </c>
      <c r="M23" s="96">
        <f t="shared" si="2"/>
        <v>0</v>
      </c>
      <c r="N23" s="96">
        <f t="shared" si="3"/>
        <v>0</v>
      </c>
      <c r="O23" s="94">
        <f t="shared" si="4"/>
        <v>0</v>
      </c>
    </row>
    <row r="24" spans="1:15" ht="15">
      <c r="A24" s="111"/>
      <c r="B24" s="514" t="s">
        <v>411</v>
      </c>
      <c r="C24" s="107"/>
      <c r="D24" s="106"/>
      <c r="E24" s="159"/>
      <c r="F24" s="103"/>
      <c r="G24" s="103"/>
      <c r="H24" s="103"/>
      <c r="I24" s="497"/>
      <c r="J24" s="102"/>
      <c r="K24" s="104"/>
      <c r="L24" s="493">
        <f>SUM(L18:L23)</f>
        <v>0</v>
      </c>
      <c r="M24" s="493">
        <f>SUM(M18:M23)</f>
        <v>0</v>
      </c>
      <c r="N24" s="493">
        <f>SUM(N18:N23)</f>
        <v>0</v>
      </c>
      <c r="O24" s="493">
        <f>SUM(O18:O23)</f>
        <v>0</v>
      </c>
    </row>
    <row r="25" spans="1:15" ht="15">
      <c r="A25" s="111"/>
      <c r="B25" s="164"/>
      <c r="C25" s="107"/>
      <c r="D25" s="106"/>
      <c r="E25" s="159"/>
      <c r="F25" s="161"/>
      <c r="G25" s="103"/>
      <c r="H25" s="103"/>
      <c r="I25" s="103"/>
      <c r="J25" s="102"/>
      <c r="K25" s="104"/>
      <c r="L25" s="103"/>
      <c r="M25" s="103"/>
      <c r="N25" s="103"/>
      <c r="O25" s="102"/>
    </row>
    <row r="26" spans="1:15" ht="15">
      <c r="A26" s="522"/>
      <c r="B26" s="454" t="s">
        <v>192</v>
      </c>
      <c r="C26" s="107"/>
      <c r="D26" s="106"/>
      <c r="E26" s="163"/>
      <c r="F26" s="161"/>
      <c r="G26" s="147"/>
      <c r="H26" s="103"/>
      <c r="I26" s="103"/>
      <c r="J26" s="102"/>
      <c r="K26" s="104"/>
      <c r="L26" s="103"/>
      <c r="M26" s="103"/>
      <c r="N26" s="103"/>
      <c r="O26" s="102"/>
    </row>
    <row r="27" spans="1:15" ht="25.5">
      <c r="A27" s="111">
        <v>1</v>
      </c>
      <c r="B27" s="162" t="s">
        <v>193</v>
      </c>
      <c r="C27" s="107" t="s">
        <v>57</v>
      </c>
      <c r="D27" s="106">
        <v>2</v>
      </c>
      <c r="E27" s="95"/>
      <c r="F27" s="161"/>
      <c r="G27" s="160"/>
      <c r="H27" s="96"/>
      <c r="I27" s="96"/>
      <c r="J27" s="94"/>
      <c r="K27" s="91">
        <f>D27*E27</f>
        <v>0</v>
      </c>
      <c r="L27" s="96">
        <f>D27*G27</f>
        <v>0</v>
      </c>
      <c r="M27" s="96">
        <f>D27*H27</f>
        <v>0</v>
      </c>
      <c r="N27" s="96">
        <f>D27*I27</f>
        <v>0</v>
      </c>
      <c r="O27" s="94">
        <f>SUM(L27:N27)</f>
        <v>0</v>
      </c>
    </row>
    <row r="28" spans="1:15" ht="25.5">
      <c r="A28" s="111">
        <v>2</v>
      </c>
      <c r="B28" s="162" t="s">
        <v>194</v>
      </c>
      <c r="C28" s="107" t="s">
        <v>57</v>
      </c>
      <c r="D28" s="106">
        <v>1</v>
      </c>
      <c r="E28" s="95"/>
      <c r="F28" s="161"/>
      <c r="G28" s="160"/>
      <c r="H28" s="96"/>
      <c r="I28" s="96"/>
      <c r="J28" s="94"/>
      <c r="K28" s="91">
        <f>D28*E28</f>
        <v>0</v>
      </c>
      <c r="L28" s="96">
        <f>D28*G28</f>
        <v>0</v>
      </c>
      <c r="M28" s="96">
        <f>D28*H28</f>
        <v>0</v>
      </c>
      <c r="N28" s="96">
        <f>D28*I28</f>
        <v>0</v>
      </c>
      <c r="O28" s="94">
        <f>SUM(L28:N28)</f>
        <v>0</v>
      </c>
    </row>
    <row r="29" spans="1:15" ht="15">
      <c r="A29" s="111">
        <v>3</v>
      </c>
      <c r="B29" s="162" t="s">
        <v>195</v>
      </c>
      <c r="C29" s="107" t="s">
        <v>40</v>
      </c>
      <c r="D29" s="106">
        <v>10</v>
      </c>
      <c r="E29" s="95"/>
      <c r="F29" s="161"/>
      <c r="G29" s="160"/>
      <c r="H29" s="96"/>
      <c r="I29" s="96"/>
      <c r="J29" s="94"/>
      <c r="K29" s="91">
        <f>D29*E29</f>
        <v>0</v>
      </c>
      <c r="L29" s="96">
        <f>D29*G29</f>
        <v>0</v>
      </c>
      <c r="M29" s="96">
        <f>D29*H29</f>
        <v>0</v>
      </c>
      <c r="N29" s="96">
        <f>D29*I29</f>
        <v>0</v>
      </c>
      <c r="O29" s="94">
        <f>SUM(L29:N29)</f>
        <v>0</v>
      </c>
    </row>
    <row r="30" spans="1:15" ht="15">
      <c r="A30" s="111">
        <v>4</v>
      </c>
      <c r="B30" s="162" t="s">
        <v>278</v>
      </c>
      <c r="C30" s="107" t="s">
        <v>40</v>
      </c>
      <c r="D30" s="106">
        <v>24</v>
      </c>
      <c r="E30" s="95"/>
      <c r="F30" s="161"/>
      <c r="G30" s="160"/>
      <c r="H30" s="96"/>
      <c r="I30" s="96"/>
      <c r="J30" s="94"/>
      <c r="K30" s="91">
        <f>D30*E30</f>
        <v>0</v>
      </c>
      <c r="L30" s="96">
        <f>D30*G30</f>
        <v>0</v>
      </c>
      <c r="M30" s="96">
        <f>D30*H30</f>
        <v>0</v>
      </c>
      <c r="N30" s="96">
        <f>D30*I30</f>
        <v>0</v>
      </c>
      <c r="O30" s="94">
        <f>SUM(L30:N30)</f>
        <v>0</v>
      </c>
    </row>
    <row r="31" spans="1:15" ht="25.5">
      <c r="A31" s="111">
        <v>5</v>
      </c>
      <c r="B31" s="162" t="s">
        <v>277</v>
      </c>
      <c r="C31" s="107" t="s">
        <v>57</v>
      </c>
      <c r="D31" s="106">
        <v>1</v>
      </c>
      <c r="E31" s="95"/>
      <c r="F31" s="161"/>
      <c r="G31" s="160"/>
      <c r="H31" s="96"/>
      <c r="I31" s="96"/>
      <c r="J31" s="94"/>
      <c r="K31" s="91">
        <f>D31*E31</f>
        <v>0</v>
      </c>
      <c r="L31" s="96">
        <f>D31*G31</f>
        <v>0</v>
      </c>
      <c r="M31" s="96">
        <f>D31*H31</f>
        <v>0</v>
      </c>
      <c r="N31" s="96">
        <f>D31*I31</f>
        <v>0</v>
      </c>
      <c r="O31" s="94">
        <f>SUM(L31:N31)</f>
        <v>0</v>
      </c>
    </row>
    <row r="32" spans="1:15" ht="15.75" thickBot="1">
      <c r="A32" s="523"/>
      <c r="B32" s="524" t="s">
        <v>412</v>
      </c>
      <c r="C32" s="525"/>
      <c r="D32" s="526"/>
      <c r="E32" s="95"/>
      <c r="F32" s="161"/>
      <c r="G32" s="103"/>
      <c r="H32" s="103"/>
      <c r="I32" s="497"/>
      <c r="J32" s="102"/>
      <c r="K32" s="130"/>
      <c r="L32" s="493">
        <f>SUM(L27:L31)</f>
        <v>0</v>
      </c>
      <c r="M32" s="493">
        <f>SUM(M27:M31)</f>
        <v>0</v>
      </c>
      <c r="N32" s="493">
        <f>SUM(N27:N31)</f>
        <v>0</v>
      </c>
      <c r="O32" s="493">
        <f>SUM(O27:O31)</f>
        <v>0</v>
      </c>
    </row>
    <row r="33" spans="1:15" ht="15.75" thickBot="1">
      <c r="A33" s="642" t="s">
        <v>99</v>
      </c>
      <c r="B33" s="643"/>
      <c r="C33" s="643"/>
      <c r="D33" s="643"/>
      <c r="E33" s="643"/>
      <c r="F33" s="643"/>
      <c r="G33" s="643"/>
      <c r="H33" s="643"/>
      <c r="I33" s="643"/>
      <c r="J33" s="643"/>
      <c r="K33" s="643"/>
      <c r="L33" s="643"/>
      <c r="M33" s="643"/>
      <c r="N33" s="643"/>
      <c r="O33" s="644"/>
    </row>
    <row r="34" spans="1:15" ht="25.5">
      <c r="A34" s="158">
        <v>1</v>
      </c>
      <c r="B34" s="157" t="s">
        <v>196</v>
      </c>
      <c r="C34" s="156"/>
      <c r="D34" s="156"/>
      <c r="E34" s="156"/>
      <c r="F34" s="156"/>
      <c r="G34" s="156"/>
      <c r="H34" s="156"/>
      <c r="I34" s="156"/>
      <c r="J34" s="156"/>
      <c r="K34" s="155"/>
      <c r="L34" s="155">
        <f>L15</f>
        <v>0</v>
      </c>
      <c r="M34" s="155">
        <f>M15</f>
        <v>0</v>
      </c>
      <c r="N34" s="155">
        <f>N15</f>
        <v>0</v>
      </c>
      <c r="O34" s="154">
        <f>O15</f>
        <v>0</v>
      </c>
    </row>
    <row r="35" spans="1:15" ht="15">
      <c r="A35" s="99" t="s">
        <v>54</v>
      </c>
      <c r="B35" s="98" t="s">
        <v>187</v>
      </c>
      <c r="C35" s="97"/>
      <c r="D35" s="97"/>
      <c r="E35" s="97"/>
      <c r="F35" s="97"/>
      <c r="G35" s="97"/>
      <c r="H35" s="97"/>
      <c r="I35" s="97"/>
      <c r="J35" s="97"/>
      <c r="K35" s="127"/>
      <c r="L35" s="127">
        <f>L24</f>
        <v>0</v>
      </c>
      <c r="M35" s="127">
        <f>M24</f>
        <v>0</v>
      </c>
      <c r="N35" s="127">
        <f>N24</f>
        <v>0</v>
      </c>
      <c r="O35" s="127">
        <f>O24</f>
        <v>0</v>
      </c>
    </row>
    <row r="36" spans="1:15" ht="15">
      <c r="A36" s="99" t="s">
        <v>197</v>
      </c>
      <c r="B36" s="128" t="s">
        <v>188</v>
      </c>
      <c r="C36" s="97"/>
      <c r="D36" s="97"/>
      <c r="E36" s="97"/>
      <c r="F36" s="97"/>
      <c r="G36" s="97"/>
      <c r="H36" s="97"/>
      <c r="I36" s="97"/>
      <c r="J36" s="97"/>
      <c r="K36" s="127"/>
      <c r="L36" s="127">
        <f>L32</f>
        <v>0</v>
      </c>
      <c r="M36" s="127">
        <f>M32</f>
        <v>0</v>
      </c>
      <c r="N36" s="127">
        <f>N32</f>
        <v>0</v>
      </c>
      <c r="O36" s="127">
        <f>O32</f>
        <v>0</v>
      </c>
    </row>
    <row r="37" spans="1:15" ht="15">
      <c r="A37" s="99"/>
      <c r="B37" s="672" t="s">
        <v>17</v>
      </c>
      <c r="C37" s="666"/>
      <c r="D37" s="666"/>
      <c r="E37" s="666"/>
      <c r="F37" s="666"/>
      <c r="G37" s="666"/>
      <c r="H37" s="666"/>
      <c r="I37" s="666"/>
      <c r="J37" s="666"/>
      <c r="K37" s="667"/>
      <c r="L37" s="97">
        <f>SUM(L34:L36)</f>
        <v>0</v>
      </c>
      <c r="M37" s="97">
        <f>SUM(M34:M36)</f>
        <v>0</v>
      </c>
      <c r="N37" s="97">
        <f>SUM(N34:N36)</f>
        <v>0</v>
      </c>
      <c r="O37" s="97">
        <f>SUM(O34:O36)</f>
        <v>0</v>
      </c>
    </row>
    <row r="38" spans="1:15" ht="15">
      <c r="A38" s="529"/>
      <c r="B38" s="530" t="s">
        <v>281</v>
      </c>
      <c r="C38" s="531"/>
      <c r="D38" s="535"/>
      <c r="E38" s="531"/>
      <c r="F38" s="531"/>
      <c r="G38" s="531"/>
      <c r="H38" s="531"/>
      <c r="I38" s="531"/>
      <c r="J38" s="531"/>
      <c r="K38" s="532"/>
      <c r="L38" s="533"/>
      <c r="M38" s="533">
        <f>M37*D38</f>
        <v>0</v>
      </c>
      <c r="N38" s="533"/>
      <c r="O38" s="534"/>
    </row>
    <row r="39" spans="1:15" ht="15.75" thickBot="1">
      <c r="A39" s="126"/>
      <c r="B39" s="668" t="s">
        <v>17</v>
      </c>
      <c r="C39" s="649"/>
      <c r="D39" s="649"/>
      <c r="E39" s="649"/>
      <c r="F39" s="649"/>
      <c r="G39" s="649"/>
      <c r="H39" s="649"/>
      <c r="I39" s="649"/>
      <c r="J39" s="669"/>
      <c r="K39" s="297">
        <f>SUM(K13:K32)</f>
        <v>0</v>
      </c>
      <c r="L39" s="297">
        <f>L37</f>
        <v>0</v>
      </c>
      <c r="M39" s="297">
        <f>M38+M37</f>
        <v>0</v>
      </c>
      <c r="N39" s="297">
        <f>N37</f>
        <v>0</v>
      </c>
      <c r="O39" s="298">
        <f>SUM(L39:N39)</f>
        <v>0</v>
      </c>
    </row>
    <row r="41" ht="15">
      <c r="B41" s="337"/>
    </row>
    <row r="42" ht="15">
      <c r="B42" s="423"/>
    </row>
    <row r="43" ht="15">
      <c r="B43" s="338"/>
    </row>
    <row r="44" ht="15">
      <c r="B44" s="337"/>
    </row>
  </sheetData>
  <sheetProtection selectLockedCells="1" selectUnlockedCells="1"/>
  <mergeCells count="17">
    <mergeCell ref="A4:H4"/>
    <mergeCell ref="A11:A12"/>
    <mergeCell ref="B11:B12"/>
    <mergeCell ref="C11:C12"/>
    <mergeCell ref="D11:D12"/>
    <mergeCell ref="E11:J11"/>
    <mergeCell ref="A10:O10"/>
    <mergeCell ref="A2:H2"/>
    <mergeCell ref="A3:H3"/>
    <mergeCell ref="B37:K37"/>
    <mergeCell ref="B39:J39"/>
    <mergeCell ref="A9:O9"/>
    <mergeCell ref="A6:B6"/>
    <mergeCell ref="A7:K7"/>
    <mergeCell ref="L7:M7"/>
    <mergeCell ref="K11:O11"/>
    <mergeCell ref="A33:O3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/>
  <headerFooter alignWithMargins="0">
    <oddHeader>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2:R40"/>
  <sheetViews>
    <sheetView zoomScalePageLayoutView="93" workbookViewId="0" topLeftCell="A13">
      <selection activeCell="B36" sqref="B36"/>
    </sheetView>
  </sheetViews>
  <sheetFormatPr defaultColWidth="8.7109375" defaultRowHeight="15"/>
  <cols>
    <col min="1" max="1" width="4.7109375" style="60" customWidth="1"/>
    <col min="2" max="2" width="53.00390625" style="60" customWidth="1"/>
    <col min="3" max="3" width="7.421875" style="60" customWidth="1"/>
    <col min="4" max="4" width="5.421875" style="60" customWidth="1"/>
    <col min="5" max="6" width="6.140625" style="60" bestFit="1" customWidth="1"/>
    <col min="7" max="8" width="7.28125" style="60" bestFit="1" customWidth="1"/>
    <col min="9" max="9" width="6.140625" style="60" bestFit="1" customWidth="1"/>
    <col min="10" max="10" width="7.28125" style="60" bestFit="1" customWidth="1"/>
    <col min="11" max="11" width="6.7109375" style="60" bestFit="1" customWidth="1"/>
    <col min="12" max="13" width="8.421875" style="60" bestFit="1" customWidth="1"/>
    <col min="14" max="14" width="7.421875" style="60" bestFit="1" customWidth="1"/>
    <col min="15" max="15" width="8.421875" style="60" bestFit="1" customWidth="1"/>
    <col min="16" max="16384" width="8.7109375" style="60" customWidth="1"/>
  </cols>
  <sheetData>
    <row r="2" spans="1:15" ht="15">
      <c r="A2" s="567" t="s">
        <v>341</v>
      </c>
      <c r="B2" s="567"/>
      <c r="C2" s="567"/>
      <c r="D2" s="567"/>
      <c r="E2" s="567"/>
      <c r="F2" s="567"/>
      <c r="G2" s="567"/>
      <c r="H2" s="567"/>
      <c r="I2" s="328"/>
      <c r="J2" s="328"/>
      <c r="K2" s="328"/>
      <c r="L2" s="328"/>
      <c r="M2" s="328"/>
      <c r="N2" s="328"/>
      <c r="O2" s="328"/>
    </row>
    <row r="3" spans="1:15" ht="15">
      <c r="A3" s="567" t="s">
        <v>342</v>
      </c>
      <c r="B3" s="567"/>
      <c r="C3" s="567"/>
      <c r="D3" s="567"/>
      <c r="E3" s="567"/>
      <c r="F3" s="567"/>
      <c r="G3" s="567"/>
      <c r="H3" s="567"/>
      <c r="I3" s="328"/>
      <c r="J3" s="328"/>
      <c r="K3" s="328"/>
      <c r="L3" s="328"/>
      <c r="M3" s="328"/>
      <c r="N3" s="328"/>
      <c r="O3" s="328"/>
    </row>
    <row r="4" spans="1:15" ht="15">
      <c r="A4" s="567" t="s">
        <v>343</v>
      </c>
      <c r="B4" s="567"/>
      <c r="C4" s="567"/>
      <c r="D4" s="567"/>
      <c r="E4" s="567"/>
      <c r="F4" s="567"/>
      <c r="G4" s="567"/>
      <c r="H4" s="567"/>
      <c r="I4" s="328"/>
      <c r="J4" s="328"/>
      <c r="K4" s="328"/>
      <c r="L4" s="328"/>
      <c r="M4" s="328"/>
      <c r="N4" s="328"/>
      <c r="O4" s="328"/>
    </row>
    <row r="5" spans="1:15" s="61" customFormat="1" ht="15">
      <c r="A5" s="334" t="s">
        <v>344</v>
      </c>
      <c r="B5" s="334"/>
      <c r="C5" s="334"/>
      <c r="D5" s="334"/>
      <c r="E5" s="334"/>
      <c r="F5" s="334"/>
      <c r="G5" s="334"/>
      <c r="H5" s="334"/>
      <c r="I5" s="328"/>
      <c r="J5" s="328"/>
      <c r="K5" s="328"/>
      <c r="L5" s="328"/>
      <c r="M5" s="328"/>
      <c r="N5" s="328"/>
      <c r="O5" s="328"/>
    </row>
    <row r="6" spans="1:15" s="61" customFormat="1" ht="15">
      <c r="A6" s="598"/>
      <c r="B6" s="598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</row>
    <row r="7" spans="1:15" ht="15">
      <c r="A7" s="598" t="s">
        <v>329</v>
      </c>
      <c r="B7" s="598"/>
      <c r="C7" s="598"/>
      <c r="D7" s="598"/>
      <c r="E7" s="598"/>
      <c r="F7" s="598"/>
      <c r="G7" s="598"/>
      <c r="H7" s="598"/>
      <c r="I7" s="598"/>
      <c r="J7" s="598"/>
      <c r="K7" s="598"/>
      <c r="L7" s="597" t="s">
        <v>309</v>
      </c>
      <c r="M7" s="597"/>
      <c r="N7" s="332">
        <f>O33</f>
        <v>0</v>
      </c>
      <c r="O7" s="333" t="s">
        <v>310</v>
      </c>
    </row>
    <row r="8" spans="1:15" ht="15">
      <c r="A8" s="537"/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6"/>
      <c r="M8" s="536"/>
      <c r="N8" s="332"/>
      <c r="O8" s="333"/>
    </row>
    <row r="9" spans="1:15" ht="15">
      <c r="A9" s="641" t="s">
        <v>334</v>
      </c>
      <c r="B9" s="641"/>
      <c r="C9" s="641"/>
      <c r="D9" s="641"/>
      <c r="E9" s="641"/>
      <c r="F9" s="641"/>
      <c r="G9" s="641"/>
      <c r="H9" s="641"/>
      <c r="I9" s="641"/>
      <c r="J9" s="641"/>
      <c r="K9" s="641"/>
      <c r="L9" s="641"/>
      <c r="M9" s="641"/>
      <c r="N9" s="641"/>
      <c r="O9" s="641"/>
    </row>
    <row r="10" spans="1:15" s="39" customFormat="1" ht="15.75" thickBot="1">
      <c r="A10" s="673" t="s">
        <v>431</v>
      </c>
      <c r="B10" s="673"/>
      <c r="C10" s="673"/>
      <c r="D10" s="673"/>
      <c r="E10" s="673"/>
      <c r="F10" s="673"/>
      <c r="G10" s="673"/>
      <c r="H10" s="673"/>
      <c r="I10" s="673"/>
      <c r="J10" s="673"/>
      <c r="K10" s="673"/>
      <c r="L10" s="673"/>
      <c r="M10" s="673"/>
      <c r="N10" s="673"/>
      <c r="O10" s="673"/>
    </row>
    <row r="11" spans="1:15" s="39" customFormat="1" ht="15.75" thickBot="1">
      <c r="A11" s="681" t="s">
        <v>20</v>
      </c>
      <c r="B11" s="682" t="s">
        <v>21</v>
      </c>
      <c r="C11" s="683" t="s">
        <v>22</v>
      </c>
      <c r="D11" s="687" t="s">
        <v>23</v>
      </c>
      <c r="E11" s="688" t="s">
        <v>24</v>
      </c>
      <c r="F11" s="688"/>
      <c r="G11" s="688"/>
      <c r="H11" s="688"/>
      <c r="I11" s="688"/>
      <c r="J11" s="688"/>
      <c r="K11" s="674" t="s">
        <v>25</v>
      </c>
      <c r="L11" s="674"/>
      <c r="M11" s="674"/>
      <c r="N11" s="674"/>
      <c r="O11" s="62"/>
    </row>
    <row r="12" spans="1:15" s="39" customFormat="1" ht="82.5" thickBot="1">
      <c r="A12" s="681"/>
      <c r="B12" s="682"/>
      <c r="C12" s="683"/>
      <c r="D12" s="687"/>
      <c r="E12" s="547" t="s">
        <v>26</v>
      </c>
      <c r="F12" s="64" t="s">
        <v>27</v>
      </c>
      <c r="G12" s="64" t="s">
        <v>215</v>
      </c>
      <c r="H12" s="64" t="s">
        <v>6</v>
      </c>
      <c r="I12" s="64" t="s">
        <v>7</v>
      </c>
      <c r="J12" s="548" t="s">
        <v>29</v>
      </c>
      <c r="K12" s="65" t="s">
        <v>30</v>
      </c>
      <c r="L12" s="66" t="s">
        <v>5</v>
      </c>
      <c r="M12" s="66" t="s">
        <v>6</v>
      </c>
      <c r="N12" s="66" t="s">
        <v>7</v>
      </c>
      <c r="O12" s="67" t="s">
        <v>31</v>
      </c>
    </row>
    <row r="13" spans="1:15" s="39" customFormat="1" ht="42.75">
      <c r="A13" s="209">
        <v>1</v>
      </c>
      <c r="B13" s="210" t="s">
        <v>432</v>
      </c>
      <c r="C13" s="549" t="s">
        <v>57</v>
      </c>
      <c r="D13" s="550">
        <v>2</v>
      </c>
      <c r="E13" s="551"/>
      <c r="F13" s="54"/>
      <c r="G13" s="54"/>
      <c r="H13" s="54"/>
      <c r="I13" s="54"/>
      <c r="J13" s="55"/>
      <c r="K13" s="56">
        <f aca="true" t="shared" si="0" ref="K13:K30">D13*E13</f>
        <v>0</v>
      </c>
      <c r="L13" s="54">
        <f aca="true" t="shared" si="1" ref="L13:L30">D13*G13</f>
        <v>0</v>
      </c>
      <c r="M13" s="54">
        <f aca="true" t="shared" si="2" ref="M13:M26">D13*H13</f>
        <v>0</v>
      </c>
      <c r="N13" s="54">
        <f aca="true" t="shared" si="3" ref="N13:N30">D13*I13</f>
        <v>0</v>
      </c>
      <c r="O13" s="55">
        <f aca="true" t="shared" si="4" ref="O13:O27">N13+M13+L13</f>
        <v>0</v>
      </c>
    </row>
    <row r="14" spans="1:15" s="39" customFormat="1" ht="15">
      <c r="A14" s="209">
        <v>2</v>
      </c>
      <c r="B14" s="210" t="s">
        <v>198</v>
      </c>
      <c r="C14" s="549" t="s">
        <v>40</v>
      </c>
      <c r="D14" s="550">
        <v>80</v>
      </c>
      <c r="E14" s="551"/>
      <c r="F14" s="54"/>
      <c r="G14" s="54"/>
      <c r="H14" s="54"/>
      <c r="I14" s="54"/>
      <c r="J14" s="55"/>
      <c r="K14" s="56">
        <f t="shared" si="0"/>
        <v>0</v>
      </c>
      <c r="L14" s="54">
        <f t="shared" si="1"/>
        <v>0</v>
      </c>
      <c r="M14" s="54">
        <f t="shared" si="2"/>
        <v>0</v>
      </c>
      <c r="N14" s="54">
        <f t="shared" si="3"/>
        <v>0</v>
      </c>
      <c r="O14" s="55">
        <f t="shared" si="4"/>
        <v>0</v>
      </c>
    </row>
    <row r="15" spans="1:15" s="39" customFormat="1" ht="21" customHeight="1">
      <c r="A15" s="209">
        <f>A14+1</f>
        <v>3</v>
      </c>
      <c r="B15" s="210" t="s">
        <v>199</v>
      </c>
      <c r="C15" s="549" t="s">
        <v>40</v>
      </c>
      <c r="D15" s="550">
        <v>80</v>
      </c>
      <c r="E15" s="551"/>
      <c r="F15" s="54"/>
      <c r="G15" s="54"/>
      <c r="H15" s="54"/>
      <c r="I15" s="54"/>
      <c r="J15" s="55"/>
      <c r="K15" s="56">
        <f t="shared" si="0"/>
        <v>0</v>
      </c>
      <c r="L15" s="54">
        <f t="shared" si="1"/>
        <v>0</v>
      </c>
      <c r="M15" s="54">
        <f t="shared" si="2"/>
        <v>0</v>
      </c>
      <c r="N15" s="54">
        <f t="shared" si="3"/>
        <v>0</v>
      </c>
      <c r="O15" s="55">
        <f t="shared" si="4"/>
        <v>0</v>
      </c>
    </row>
    <row r="16" spans="1:15" s="39" customFormat="1" ht="28.5">
      <c r="A16" s="209">
        <v>4</v>
      </c>
      <c r="B16" s="210" t="s">
        <v>370</v>
      </c>
      <c r="C16" s="549" t="s">
        <v>200</v>
      </c>
      <c r="D16" s="550">
        <v>3</v>
      </c>
      <c r="E16" s="551"/>
      <c r="F16" s="54"/>
      <c r="G16" s="54"/>
      <c r="H16" s="54"/>
      <c r="I16" s="54"/>
      <c r="J16" s="55"/>
      <c r="K16" s="56">
        <f t="shared" si="0"/>
        <v>0</v>
      </c>
      <c r="L16" s="54">
        <f t="shared" si="1"/>
        <v>0</v>
      </c>
      <c r="M16" s="54">
        <f t="shared" si="2"/>
        <v>0</v>
      </c>
      <c r="N16" s="54">
        <f t="shared" si="3"/>
        <v>0</v>
      </c>
      <c r="O16" s="55">
        <f t="shared" si="4"/>
        <v>0</v>
      </c>
    </row>
    <row r="17" spans="1:15" s="39" customFormat="1" ht="15">
      <c r="A17" s="209">
        <v>5</v>
      </c>
      <c r="B17" s="210" t="s">
        <v>291</v>
      </c>
      <c r="C17" s="549" t="s">
        <v>57</v>
      </c>
      <c r="D17" s="714">
        <v>25</v>
      </c>
      <c r="E17" s="551"/>
      <c r="F17" s="54"/>
      <c r="G17" s="54"/>
      <c r="H17" s="54"/>
      <c r="I17" s="54"/>
      <c r="J17" s="55"/>
      <c r="K17" s="56">
        <f t="shared" si="0"/>
        <v>0</v>
      </c>
      <c r="L17" s="54">
        <f t="shared" si="1"/>
        <v>0</v>
      </c>
      <c r="M17" s="54">
        <f t="shared" si="2"/>
        <v>0</v>
      </c>
      <c r="N17" s="54">
        <f t="shared" si="3"/>
        <v>0</v>
      </c>
      <c r="O17" s="55">
        <f t="shared" si="4"/>
        <v>0</v>
      </c>
    </row>
    <row r="18" spans="1:15" s="39" customFormat="1" ht="28.5">
      <c r="A18" s="209">
        <v>6</v>
      </c>
      <c r="B18" s="210" t="s">
        <v>201</v>
      </c>
      <c r="C18" s="549" t="s">
        <v>40</v>
      </c>
      <c r="D18" s="550">
        <v>70</v>
      </c>
      <c r="E18" s="551"/>
      <c r="F18" s="54"/>
      <c r="G18" s="54"/>
      <c r="H18" s="54"/>
      <c r="I18" s="54"/>
      <c r="J18" s="55"/>
      <c r="K18" s="56">
        <f t="shared" si="0"/>
        <v>0</v>
      </c>
      <c r="L18" s="54">
        <f t="shared" si="1"/>
        <v>0</v>
      </c>
      <c r="M18" s="54">
        <f t="shared" si="2"/>
        <v>0</v>
      </c>
      <c r="N18" s="54">
        <f t="shared" si="3"/>
        <v>0</v>
      </c>
      <c r="O18" s="55">
        <f t="shared" si="4"/>
        <v>0</v>
      </c>
    </row>
    <row r="19" spans="1:15" s="39" customFormat="1" ht="15" customHeight="1">
      <c r="A19" s="209">
        <v>7</v>
      </c>
      <c r="B19" s="210" t="s">
        <v>202</v>
      </c>
      <c r="C19" s="549" t="s">
        <v>203</v>
      </c>
      <c r="D19" s="550">
        <v>10</v>
      </c>
      <c r="E19" s="551"/>
      <c r="F19" s="54"/>
      <c r="G19" s="54"/>
      <c r="H19" s="54"/>
      <c r="I19" s="54"/>
      <c r="J19" s="55"/>
      <c r="K19" s="56">
        <f t="shared" si="0"/>
        <v>0</v>
      </c>
      <c r="L19" s="54">
        <f t="shared" si="1"/>
        <v>0</v>
      </c>
      <c r="M19" s="54">
        <f t="shared" si="2"/>
        <v>0</v>
      </c>
      <c r="N19" s="54">
        <f t="shared" si="3"/>
        <v>0</v>
      </c>
      <c r="O19" s="55">
        <f t="shared" si="4"/>
        <v>0</v>
      </c>
    </row>
    <row r="20" spans="1:15" s="39" customFormat="1" ht="15">
      <c r="A20" s="209">
        <v>8</v>
      </c>
      <c r="B20" s="210" t="s">
        <v>204</v>
      </c>
      <c r="C20" s="549" t="s">
        <v>200</v>
      </c>
      <c r="D20" s="550">
        <v>5</v>
      </c>
      <c r="E20" s="551"/>
      <c r="F20" s="54"/>
      <c r="G20" s="54"/>
      <c r="H20" s="54"/>
      <c r="I20" s="54"/>
      <c r="J20" s="55"/>
      <c r="K20" s="56">
        <f t="shared" si="0"/>
        <v>0</v>
      </c>
      <c r="L20" s="54">
        <f t="shared" si="1"/>
        <v>0</v>
      </c>
      <c r="M20" s="54">
        <f t="shared" si="2"/>
        <v>0</v>
      </c>
      <c r="N20" s="54">
        <f t="shared" si="3"/>
        <v>0</v>
      </c>
      <c r="O20" s="55">
        <f t="shared" si="4"/>
        <v>0</v>
      </c>
    </row>
    <row r="21" spans="1:18" s="61" customFormat="1" ht="28.5">
      <c r="A21" s="209">
        <v>9</v>
      </c>
      <c r="B21" s="210" t="s">
        <v>205</v>
      </c>
      <c r="C21" s="549" t="s">
        <v>57</v>
      </c>
      <c r="D21" s="550">
        <v>6</v>
      </c>
      <c r="E21" s="551"/>
      <c r="F21" s="54"/>
      <c r="G21" s="54"/>
      <c r="H21" s="54"/>
      <c r="I21" s="54"/>
      <c r="J21" s="55"/>
      <c r="K21" s="56">
        <f t="shared" si="0"/>
        <v>0</v>
      </c>
      <c r="L21" s="54">
        <f t="shared" si="1"/>
        <v>0</v>
      </c>
      <c r="M21" s="54">
        <f t="shared" si="2"/>
        <v>0</v>
      </c>
      <c r="N21" s="54">
        <f t="shared" si="3"/>
        <v>0</v>
      </c>
      <c r="O21" s="55">
        <f t="shared" si="4"/>
        <v>0</v>
      </c>
      <c r="R21" s="73"/>
    </row>
    <row r="22" spans="1:17" s="63" customFormat="1" ht="15">
      <c r="A22" s="209">
        <v>10</v>
      </c>
      <c r="B22" s="210" t="s">
        <v>292</v>
      </c>
      <c r="C22" s="549" t="s">
        <v>57</v>
      </c>
      <c r="D22" s="714">
        <v>20</v>
      </c>
      <c r="E22" s="551"/>
      <c r="F22" s="54"/>
      <c r="G22" s="54"/>
      <c r="H22" s="54"/>
      <c r="I22" s="54"/>
      <c r="J22" s="55"/>
      <c r="K22" s="56">
        <f t="shared" si="0"/>
        <v>0</v>
      </c>
      <c r="L22" s="54">
        <f t="shared" si="1"/>
        <v>0</v>
      </c>
      <c r="M22" s="54">
        <f t="shared" si="2"/>
        <v>0</v>
      </c>
      <c r="N22" s="54">
        <f t="shared" si="3"/>
        <v>0</v>
      </c>
      <c r="O22" s="55">
        <f t="shared" si="4"/>
        <v>0</v>
      </c>
      <c r="Q22" s="6"/>
    </row>
    <row r="23" spans="1:17" s="76" customFormat="1" ht="15.75" customHeight="1">
      <c r="A23" s="209">
        <v>11</v>
      </c>
      <c r="B23" s="210" t="s">
        <v>206</v>
      </c>
      <c r="C23" s="549" t="s">
        <v>57</v>
      </c>
      <c r="D23" s="714">
        <v>20</v>
      </c>
      <c r="E23" s="551"/>
      <c r="F23" s="54"/>
      <c r="G23" s="54"/>
      <c r="H23" s="54"/>
      <c r="I23" s="54"/>
      <c r="J23" s="55"/>
      <c r="K23" s="56">
        <f t="shared" si="0"/>
        <v>0</v>
      </c>
      <c r="L23" s="54">
        <f t="shared" si="1"/>
        <v>0</v>
      </c>
      <c r="M23" s="54">
        <f t="shared" si="2"/>
        <v>0</v>
      </c>
      <c r="N23" s="54">
        <f t="shared" si="3"/>
        <v>0</v>
      </c>
      <c r="O23" s="55">
        <f t="shared" si="4"/>
        <v>0</v>
      </c>
      <c r="Q23" s="59"/>
    </row>
    <row r="24" spans="1:15" ht="15">
      <c r="A24" s="209">
        <v>12</v>
      </c>
      <c r="B24" s="210" t="s">
        <v>207</v>
      </c>
      <c r="C24" s="549" t="s">
        <v>57</v>
      </c>
      <c r="D24" s="714">
        <v>20</v>
      </c>
      <c r="E24" s="551"/>
      <c r="F24" s="54"/>
      <c r="G24" s="54"/>
      <c r="H24" s="54"/>
      <c r="I24" s="54"/>
      <c r="J24" s="55"/>
      <c r="K24" s="56">
        <f t="shared" si="0"/>
        <v>0</v>
      </c>
      <c r="L24" s="54">
        <f t="shared" si="1"/>
        <v>0</v>
      </c>
      <c r="M24" s="54">
        <f t="shared" si="2"/>
        <v>0</v>
      </c>
      <c r="N24" s="54">
        <f t="shared" si="3"/>
        <v>0</v>
      </c>
      <c r="O24" s="55">
        <f t="shared" si="4"/>
        <v>0</v>
      </c>
    </row>
    <row r="25" spans="1:15" s="63" customFormat="1" ht="14.25">
      <c r="A25" s="209">
        <v>13</v>
      </c>
      <c r="B25" s="210" t="s">
        <v>208</v>
      </c>
      <c r="C25" s="549" t="s">
        <v>57</v>
      </c>
      <c r="D25" s="550">
        <v>2</v>
      </c>
      <c r="E25" s="551"/>
      <c r="F25" s="54"/>
      <c r="G25" s="54"/>
      <c r="H25" s="54"/>
      <c r="I25" s="54"/>
      <c r="J25" s="55"/>
      <c r="K25" s="56">
        <f t="shared" si="0"/>
        <v>0</v>
      </c>
      <c r="L25" s="54">
        <f t="shared" si="1"/>
        <v>0</v>
      </c>
      <c r="M25" s="54">
        <f t="shared" si="2"/>
        <v>0</v>
      </c>
      <c r="N25" s="54">
        <f t="shared" si="3"/>
        <v>0</v>
      </c>
      <c r="O25" s="55">
        <f t="shared" si="4"/>
        <v>0</v>
      </c>
    </row>
    <row r="26" spans="1:15" s="63" customFormat="1" ht="14.25">
      <c r="A26" s="209">
        <v>14</v>
      </c>
      <c r="B26" s="210" t="s">
        <v>209</v>
      </c>
      <c r="C26" s="549" t="s">
        <v>131</v>
      </c>
      <c r="D26" s="550">
        <v>2</v>
      </c>
      <c r="E26" s="551"/>
      <c r="F26" s="54"/>
      <c r="G26" s="54"/>
      <c r="H26" s="54"/>
      <c r="I26" s="54"/>
      <c r="J26" s="55"/>
      <c r="K26" s="56">
        <f t="shared" si="0"/>
        <v>0</v>
      </c>
      <c r="L26" s="54">
        <f t="shared" si="1"/>
        <v>0</v>
      </c>
      <c r="M26" s="54">
        <f t="shared" si="2"/>
        <v>0</v>
      </c>
      <c r="N26" s="54">
        <f t="shared" si="3"/>
        <v>0</v>
      </c>
      <c r="O26" s="55">
        <f t="shared" si="4"/>
        <v>0</v>
      </c>
    </row>
    <row r="27" spans="1:15" s="63" customFormat="1" ht="14.25">
      <c r="A27" s="209">
        <v>15</v>
      </c>
      <c r="B27" s="210" t="s">
        <v>293</v>
      </c>
      <c r="C27" s="549" t="s">
        <v>131</v>
      </c>
      <c r="D27" s="211">
        <v>2</v>
      </c>
      <c r="E27" s="551"/>
      <c r="F27" s="54"/>
      <c r="G27" s="54"/>
      <c r="H27" s="54"/>
      <c r="I27" s="54"/>
      <c r="J27" s="55"/>
      <c r="K27" s="56">
        <f t="shared" si="0"/>
        <v>0</v>
      </c>
      <c r="L27" s="54">
        <f t="shared" si="1"/>
        <v>0</v>
      </c>
      <c r="M27" s="54"/>
      <c r="N27" s="54">
        <f t="shared" si="3"/>
        <v>0</v>
      </c>
      <c r="O27" s="55">
        <f t="shared" si="4"/>
        <v>0</v>
      </c>
    </row>
    <row r="28" spans="1:15" s="63" customFormat="1" ht="45">
      <c r="A28" s="209">
        <v>16</v>
      </c>
      <c r="B28" s="715" t="s">
        <v>443</v>
      </c>
      <c r="C28" s="716" t="s">
        <v>131</v>
      </c>
      <c r="D28" s="717">
        <v>2</v>
      </c>
      <c r="E28" s="551"/>
      <c r="F28" s="54"/>
      <c r="G28" s="54"/>
      <c r="H28" s="54"/>
      <c r="I28" s="54"/>
      <c r="J28" s="55"/>
      <c r="K28" s="56">
        <f t="shared" si="0"/>
        <v>0</v>
      </c>
      <c r="L28" s="54">
        <f t="shared" si="1"/>
        <v>0</v>
      </c>
      <c r="M28" s="54"/>
      <c r="N28" s="54">
        <f t="shared" si="3"/>
        <v>0</v>
      </c>
      <c r="O28" s="55">
        <f>N28+M28+L28</f>
        <v>0</v>
      </c>
    </row>
    <row r="29" spans="1:15" s="63" customFormat="1" ht="38.25" customHeight="1">
      <c r="A29" s="209">
        <v>17</v>
      </c>
      <c r="B29" s="718" t="s">
        <v>441</v>
      </c>
      <c r="C29" s="716" t="s">
        <v>131</v>
      </c>
      <c r="D29" s="717">
        <v>1</v>
      </c>
      <c r="E29" s="551"/>
      <c r="F29" s="54"/>
      <c r="G29" s="54"/>
      <c r="H29" s="54"/>
      <c r="I29" s="54"/>
      <c r="J29" s="55"/>
      <c r="K29" s="56">
        <f t="shared" si="0"/>
        <v>0</v>
      </c>
      <c r="L29" s="54">
        <f t="shared" si="1"/>
        <v>0</v>
      </c>
      <c r="M29" s="54"/>
      <c r="N29" s="54">
        <f t="shared" si="3"/>
        <v>0</v>
      </c>
      <c r="O29" s="55">
        <f>N29+M29+L29</f>
        <v>0</v>
      </c>
    </row>
    <row r="30" spans="1:15" s="63" customFormat="1" ht="15">
      <c r="A30" s="209">
        <v>18</v>
      </c>
      <c r="B30" s="718" t="s">
        <v>442</v>
      </c>
      <c r="C30" s="716" t="s">
        <v>40</v>
      </c>
      <c r="D30" s="717">
        <v>52</v>
      </c>
      <c r="E30" s="551"/>
      <c r="F30" s="54"/>
      <c r="G30" s="54"/>
      <c r="H30" s="54"/>
      <c r="I30" s="54"/>
      <c r="J30" s="55"/>
      <c r="K30" s="56">
        <f t="shared" si="0"/>
        <v>0</v>
      </c>
      <c r="L30" s="54">
        <f t="shared" si="1"/>
        <v>0</v>
      </c>
      <c r="M30" s="54"/>
      <c r="N30" s="54">
        <f t="shared" si="3"/>
        <v>0</v>
      </c>
      <c r="O30" s="55">
        <f>N30+M30+L30</f>
        <v>0</v>
      </c>
    </row>
    <row r="31" spans="1:15" s="63" customFormat="1" ht="13.5" thickBot="1">
      <c r="A31" s="678" t="s">
        <v>17</v>
      </c>
      <c r="B31" s="679"/>
      <c r="C31" s="679"/>
      <c r="D31" s="679"/>
      <c r="E31" s="679"/>
      <c r="F31" s="679"/>
      <c r="G31" s="679"/>
      <c r="H31" s="679"/>
      <c r="I31" s="679"/>
      <c r="J31" s="680"/>
      <c r="K31" s="71">
        <f>SUM(K13:K27)</f>
        <v>0</v>
      </c>
      <c r="L31" s="71">
        <f>SUM(L13:L27)</f>
        <v>0</v>
      </c>
      <c r="M31" s="71">
        <f>SUM(M13:M27)</f>
        <v>0</v>
      </c>
      <c r="N31" s="71">
        <f>SUM(N13:N27)</f>
        <v>0</v>
      </c>
      <c r="O31" s="72">
        <f>SUM(O13:O27)</f>
        <v>0</v>
      </c>
    </row>
    <row r="32" spans="1:15" s="63" customFormat="1" ht="15" customHeight="1">
      <c r="A32" s="74"/>
      <c r="B32" s="212"/>
      <c r="D32" s="75"/>
      <c r="E32" s="684" t="s">
        <v>294</v>
      </c>
      <c r="F32" s="685"/>
      <c r="G32" s="685"/>
      <c r="H32" s="685"/>
      <c r="I32" s="686"/>
      <c r="J32" s="213"/>
      <c r="K32" s="69"/>
      <c r="L32" s="70"/>
      <c r="M32" s="70">
        <f>M31*J32</f>
        <v>0</v>
      </c>
      <c r="N32" s="70"/>
      <c r="O32" s="68"/>
    </row>
    <row r="33" spans="1:15" s="63" customFormat="1" ht="13.5" thickBot="1">
      <c r="A33" s="675" t="s">
        <v>314</v>
      </c>
      <c r="B33" s="676"/>
      <c r="C33" s="676"/>
      <c r="D33" s="676"/>
      <c r="E33" s="676"/>
      <c r="F33" s="676"/>
      <c r="G33" s="676"/>
      <c r="H33" s="676"/>
      <c r="I33" s="676"/>
      <c r="J33" s="677"/>
      <c r="K33" s="422">
        <f>K31</f>
        <v>0</v>
      </c>
      <c r="L33" s="299">
        <f>L31</f>
        <v>0</v>
      </c>
      <c r="M33" s="299">
        <f>M32+M31</f>
        <v>0</v>
      </c>
      <c r="N33" s="299">
        <f>N31</f>
        <v>0</v>
      </c>
      <c r="O33" s="300">
        <f>O31+M32</f>
        <v>0</v>
      </c>
    </row>
    <row r="35" spans="1:15" ht="15">
      <c r="A35" s="63"/>
      <c r="B35" s="33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63"/>
      <c r="N35" s="63"/>
      <c r="O35" s="63"/>
    </row>
    <row r="36" spans="1:15" ht="15">
      <c r="A36" s="63"/>
      <c r="B36" s="423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63"/>
      <c r="N36" s="63"/>
      <c r="O36" s="63"/>
    </row>
    <row r="37" spans="1:15" ht="15">
      <c r="A37" s="63"/>
      <c r="B37" s="33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63"/>
      <c r="N37" s="63"/>
      <c r="O37" s="63"/>
    </row>
    <row r="38" spans="1:15" ht="12.75">
      <c r="A38" s="63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63"/>
      <c r="N38" s="63"/>
      <c r="O38" s="63"/>
    </row>
    <row r="39" spans="1:15" ht="12.75">
      <c r="A39" s="63"/>
      <c r="B39" s="78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63"/>
      <c r="N39" s="63"/>
      <c r="O39" s="63"/>
    </row>
    <row r="40" spans="1:15" ht="12.75">
      <c r="A40" s="63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63"/>
      <c r="N40" s="63"/>
      <c r="O40" s="63"/>
    </row>
  </sheetData>
  <sheetProtection selectLockedCells="1" selectUnlockedCells="1"/>
  <mergeCells count="17">
    <mergeCell ref="A10:O10"/>
    <mergeCell ref="K11:N11"/>
    <mergeCell ref="A33:J33"/>
    <mergeCell ref="A31:J31"/>
    <mergeCell ref="A11:A12"/>
    <mergeCell ref="B11:B12"/>
    <mergeCell ref="C11:C12"/>
    <mergeCell ref="E32:I32"/>
    <mergeCell ref="D11:D12"/>
    <mergeCell ref="E11:J11"/>
    <mergeCell ref="A9:O9"/>
    <mergeCell ref="A6:B6"/>
    <mergeCell ref="A7:K7"/>
    <mergeCell ref="L7:M7"/>
    <mergeCell ref="A2:H2"/>
    <mergeCell ref="A3:H3"/>
    <mergeCell ref="A4:H4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Deniss</dc:creator>
  <cp:keywords/>
  <dc:description/>
  <cp:lastModifiedBy>Aleksandrs Tereševs</cp:lastModifiedBy>
  <cp:lastPrinted>2020-09-30T07:15:02Z</cp:lastPrinted>
  <dcterms:created xsi:type="dcterms:W3CDTF">2020-08-12T12:48:55Z</dcterms:created>
  <dcterms:modified xsi:type="dcterms:W3CDTF">2022-02-23T13:19:37Z</dcterms:modified>
  <cp:category/>
  <cp:version/>
  <cp:contentType/>
  <cp:contentStatus/>
</cp:coreProperties>
</file>